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7434457-8563-4990-8178-2E0A10DEAF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20" l="1"/>
  <c r="E15" i="20"/>
  <c r="F14" i="20"/>
  <c r="E14" i="20"/>
  <c r="D14" i="20"/>
  <c r="F11" i="20"/>
  <c r="E11" i="20"/>
  <c r="D11" i="20"/>
  <c r="D15" i="20" s="1"/>
  <c r="M70" i="16" l="1"/>
  <c r="N70" i="16"/>
  <c r="L70" i="16"/>
  <c r="L48" i="16"/>
  <c r="M48" i="16"/>
  <c r="N48" i="16"/>
  <c r="L41" i="16"/>
  <c r="M41" i="16"/>
  <c r="N41" i="16"/>
  <c r="L85" i="16"/>
  <c r="M85" i="16"/>
  <c r="N85" i="16"/>
  <c r="H11" i="15"/>
  <c r="I11" i="15"/>
  <c r="G11" i="15"/>
  <c r="L32" i="16"/>
  <c r="M32" i="16"/>
  <c r="N32" i="16"/>
  <c r="L60" i="16"/>
  <c r="M60" i="16"/>
  <c r="N60" i="16"/>
  <c r="L17" i="16"/>
  <c r="M17" i="16"/>
  <c r="N17" i="16"/>
  <c r="L52" i="16"/>
  <c r="M52" i="16"/>
  <c r="N52" i="16"/>
  <c r="L69" i="16"/>
  <c r="M69" i="16"/>
  <c r="N69" i="16"/>
  <c r="L63" i="16"/>
  <c r="M63" i="16"/>
  <c r="N63" i="16"/>
  <c r="L21" i="16"/>
  <c r="M21" i="16"/>
  <c r="N21" i="16"/>
  <c r="L88" i="16"/>
  <c r="M88" i="16"/>
  <c r="N88" i="16"/>
  <c r="L25" i="16"/>
  <c r="M25" i="16"/>
  <c r="N25" i="16"/>
  <c r="E9" i="12" l="1"/>
  <c r="L79" i="16" l="1"/>
  <c r="M79" i="16"/>
  <c r="N79" i="16"/>
  <c r="L53" i="16" l="1"/>
  <c r="M53" i="16"/>
  <c r="N53" i="16"/>
  <c r="L66" i="16"/>
  <c r="M66" i="16"/>
  <c r="N66" i="16"/>
  <c r="L75" i="16"/>
  <c r="M75" i="16"/>
  <c r="N75" i="16"/>
  <c r="L91" i="16"/>
  <c r="M91" i="16"/>
  <c r="N91" i="16"/>
  <c r="L92" i="16" l="1"/>
  <c r="N92" i="16"/>
  <c r="M92" i="16"/>
  <c r="L93" i="16" l="1"/>
  <c r="M93" i="16"/>
  <c r="N93" i="16"/>
  <c r="I8" i="15" l="1"/>
  <c r="I12" i="15" s="1"/>
  <c r="H8" i="15"/>
  <c r="H12" i="15" s="1"/>
  <c r="G8" i="15"/>
  <c r="G12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<sst xmlns="http://schemas.openxmlformats.org/spreadsheetml/2006/main" count="513" uniqueCount="328">
  <si>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</si>
  <si>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</si>
  <si>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</si>
  <si>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</si>
  <si>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</si>
  <si>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</si>
  <si>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</si>
  <si>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</si>
  <si>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</si>
  <si>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</si>
  <si>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</si>
  <si>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</si>
  <si>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</si>
  <si>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</si>
  <si>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</si>
  <si>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</si>
  <si>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</si>
  <si>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</si>
  <si>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</si>
  <si>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</si>
  <si>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</si>
  <si>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</si>
  <si>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</si>
  <si>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</si>
  <si>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</si>
  <si>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</si>
  <si>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</si>
  <si>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</si>
  <si>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</si>
  <si>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</si>
  <si>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</si>
  <si>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</si>
  <si>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</si>
  <si>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</si>
  <si>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</si>
  <si>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</si>
  <si>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</si>
  <si>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</si>
  <si>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</si>
  <si>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</si>
  <si>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</si>
  <si>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</si>
  <si>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</si>
  <si>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</si>
  <si>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</si>
  <si>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</si>
  <si>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</si>
  <si>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</si>
  <si>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</si>
  <si>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</si>
  <si>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</si>
  <si>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</si>
  <si>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</si>
  <si>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</si>
  <si>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</si>
  <si>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</si>
  <si>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</si>
  <si>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</si>
  <si>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</si>
  <si>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</si>
  <si>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</si>
  <si>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</si>
  <si>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</si>
  <si>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</si>
  <si>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</si>
  <si>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</si>
  <si>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</si>
  <si>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</si>
  <si>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</si>
  <si>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</si>
  <si>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</si>
  <si>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</si>
  <si>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</si>
  <si>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</si>
  <si>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</si>
  <si>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</si>
  <si>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</si>
  <si>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</si>
  <si>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</si>
  <si>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</si>
  <si>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</si>
  <si>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</si>
  <si>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</si>
  <si>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</si>
  <si>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</si>
  <si>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</si>
  <si>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</si>
  <si>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</si>
  <si>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</si>
  <si>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</si>
  <si>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</si>
  <si>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</si>
  <si>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</si>
  <si>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</si>
  <si>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</si>
  <si>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</si>
  <si>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</si>
  <si>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</si>
  <si>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</si>
  <si>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</si>
  <si>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</si>
  <si>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</si>
  <si>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</si>
  <si>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</si>
  <si>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</si>
  <si>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</si>
  <si>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</si>
  <si>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</si>
  <si>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</si>
  <si>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</si>
  <si>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</si>
  <si>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</si>
  <si>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</si>
  <si>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</si>
  <si>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</si>
  <si>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</si>
  <si>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</si>
  <si>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</si>
  <si>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</si>
  <si>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</si>
  <si>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</si>
  <si>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</si>
  <si>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</si>
  <si>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</si>
  <si>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</si>
  <si>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</si>
  <si>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</si>
  <si>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</si>
  <si>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</si>
  <si>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</si>
  <si>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</si>
  <si>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</si>
  <si>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</si>
  <si>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</si>
  <si>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</si>
  <si>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</si>
  <si>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</si>
  <si>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</si>
  <si>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</si>
  <si>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</si>
  <si>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</si>
  <si>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</si>
  <si>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</si>
  <si>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</si>
  <si>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</si>
  <si>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</si>
  <si>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</si>
  <si>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</si>
  <si>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</si>
  <si>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</si>
  <si>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</si>
  <si>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</si>
  <si>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</si>
  <si>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</si>
  <si>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</si>
  <si>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</si>
  <si>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</si>
  <si>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</si>
  <si>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</si>
  <si>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</si>
  <si>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</si>
  <si>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</si>
  <si>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</si>
  <si>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</si>
  <si>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</si>
  <si>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</si>
  <si>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</si>
  <si>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</si>
  <si>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</si>
  <si>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</si>
  <si>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</si>
  <si>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</si>
  <si>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</si>
  <si>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</si>
  <si>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</si>
  <si>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</si>
  <si>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</si>
  <si>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</si>
  <si>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</si>
  <si>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</si>
  <si>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</si>
  <si>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</si>
  <si>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</si>
  <si>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</si>
  <si>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</si>
  <si>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</si>
  <si>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</si>
  <si>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</si>
  <si>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</si>
  <si>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</si>
  <si>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</si>
  <si>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</si>
  <si>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</si>
  <si>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</si>
  <si>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</si>
  <si>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</si>
  <si>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</si>
  <si>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</si>
  <si>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</si>
  <si>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</si>
  <si>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</si>
  <si>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</si>
  <si>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</si>
  <si>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</si>
  <si>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</si>
  <si>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</si>
  <si>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</si>
  <si>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</si>
  <si>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</si>
  <si>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</si>
  <si>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</si>
  <si>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</si>
  <si>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</si>
  <si>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</si>
  <si>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</si>
  <si>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</si>
  <si>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</si>
  <si>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</si>
  <si>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</si>
  <si>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</si>
  <si>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</si>
  <si>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</si>
  <si>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</si>
  <si>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</si>
  <si>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</si>
  <si>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</si>
  <si>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</si>
  <si>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</si>
  <si>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</si>
  <si>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</si>
  <si>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</si>
  <si>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</si>
  <si>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</si>
  <si>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</si>
  <si>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</si>
  <si>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</si>
  <si>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</si>
  <si>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</si>
  <si>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</si>
  <si>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</si>
  <si>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</si>
  <si>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</si>
  <si>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</si>
  <si>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</si>
  <si>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</si>
  <si>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</si>
  <si>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</si>
  <si>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</si>
  <si>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</si>
  <si>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</si>
  <si>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</si>
  <si>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</si>
  <si>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</si>
  <si>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</si>
  <si>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</si>
  <si>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</si>
  <si>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</si>
  <si>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</si>
  <si>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</si>
  <si>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</si>
  <si>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</si>
  <si>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</si>
  <si>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</si>
  <si>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</si>
  <si>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</si>
  <si>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</si>
  <si>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</si>
  <si>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</si>
  <si>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</si>
  <si>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</si>
  <si>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</si>
  <si>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</si>
  <si>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</si>
  <si>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</si>
  <si>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</si>
  <si>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</si>
  <si>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</si>
  <si>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</si>
  <si>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</si>
  <si>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</si>
  <si>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</si>
  <si>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</si>
  <si>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</si>
  <si>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</si>
  <si>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</si>
  <si>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</si>
  <si>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</si>
  <si>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</si>
  <si>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</si>
  <si>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</si>
  <si>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</si>
  <si>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</si>
  <si>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</si>
  <si>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</si>
  <si>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</si>
  <si>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</si>
  <si>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</si>
  <si>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</si>
  <si>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</si>
  <si>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</si>
  <si>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</si>
  <si>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</si>
  <si>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</si>
  <si>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ISX Trading Indices of Monday 6/4/2026</t>
  </si>
  <si>
    <t>Bulletin No (57)</t>
  </si>
  <si>
    <t>Monday 6/4/2026</t>
  </si>
  <si>
    <t xml:space="preserve">OTC Platform Trading Bulletin No (57) </t>
  </si>
  <si>
    <t>Iraq Stock Exchange not trading companies of Monday 6/4/2026</t>
  </si>
  <si>
    <t xml:space="preserve">Undisclosed Platform Companies Bulletin No (57) </t>
  </si>
  <si>
    <t>Second Platform Market Bulletin No (57)</t>
  </si>
  <si>
    <t xml:space="preserve">Regular Market Bulletin No (57) </t>
  </si>
  <si>
    <t>Mansour Hotel</t>
  </si>
  <si>
    <t>HMAN</t>
  </si>
  <si>
    <t>Al-Mashreq Al-Arabi Islamic Bank</t>
  </si>
  <si>
    <t>BAMS</t>
  </si>
  <si>
    <t>Total Of  Industrial Sector</t>
  </si>
  <si>
    <t>Non Iraqis' Bulletin  Monday   April   6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</si>
  <si>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</si>
  <si>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</si>
  <si>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</si>
  <si>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</si>
  <si>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</si>
  <si>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</si>
  <si>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</si>
  <si>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 xml:space="preserve">Asia cell </t>
  </si>
  <si>
    <t>Total Telecommunication sector</t>
  </si>
  <si>
    <t>special orders</t>
  </si>
  <si>
    <t>Noor Al-Wamidh Brokerage Company executed a deliberate cross order on the shares of Erbil Bank with a number of shares (26,500,000,000) shares with a value of (2,915,000,000) IQD,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</si>
</sst>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8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26" xfId="1500" applyNumberFormat="1" applyFont="1" applyBorder="1"/>
    <xf numFmtId="167" fontId="78" fillId="0" borderId="0" xfId="1500" applyNumberFormat="1" applyFont="1"/>
    <xf numFmtId="0" fontId="77" fillId="0" borderId="139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1" fillId="0" borderId="0" xfId="0" applyFont="1"/>
    <xf numFmtId="0" fontId="83" fillId="0" borderId="137" xfId="0" applyFont="1" applyBorder="1" applyAlignment="1">
      <alignment horizontal="center" vertical="center"/>
    </xf>
    <xf numFmtId="0" fontId="83" fillId="0" borderId="100" xfId="0" applyFont="1" applyBorder="1" applyAlignment="1">
      <alignment horizontal="center" vertical="center"/>
    </xf>
    <xf numFmtId="0" fontId="83" fillId="0" borderId="126" xfId="0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00" xfId="1500" applyNumberFormat="1" applyFont="1" applyBorder="1" applyAlignment="1">
      <alignment horizontal="center" vertical="center"/>
    </xf>
    <xf numFmtId="167" fontId="83" fillId="0" borderId="126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26" xfId="1500" applyNumberFormat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164" fontId="77" fillId="3" borderId="137" xfId="0" applyNumberFormat="1" applyFont="1" applyFill="1" applyBorder="1" applyAlignment="1">
      <alignment horizontal="left" vertical="center" wrapText="1"/>
    </xf>
    <xf numFmtId="164" fontId="77" fillId="3" borderId="100" xfId="0" applyNumberFormat="1" applyFont="1" applyFill="1" applyBorder="1" applyAlignment="1">
      <alignment horizontal="left" vertical="center" wrapText="1"/>
    </xf>
    <xf numFmtId="164" fontId="77" fillId="3" borderId="126" xfId="0" applyNumberFormat="1" applyFont="1" applyFill="1" applyBorder="1" applyAlignment="1">
      <alignment horizontal="left" vertical="center" wrapText="1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0</xdr:rowOff>
    </xdr:from>
    <xdr:to>
      <xdr:col>13</xdr:col>
      <xdr:colOff>2393667</xdr:colOff>
      <xdr:row>3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0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323849</xdr:colOff>
      <xdr:row>15</xdr:row>
      <xdr:rowOff>28575</xdr:rowOff>
    </xdr:from>
    <xdr:to>
      <xdr:col>7</xdr:col>
      <xdr:colOff>38100</xdr:colOff>
      <xdr:row>18</xdr:row>
      <xdr:rowOff>877398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09E3BA-1FDC-3630-D569-8920E7128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49" y="4981575"/>
          <a:ext cx="6105526" cy="2363298"/>
        </a:xfrm>
        <a:prstGeom prst="rect">
          <a:avLst/>
        </a:prstGeom>
      </xdr:spPr>
    </xdr:pic>
    <xdr:clientData/>
  </xdr:twoCellAnchor>
  <xdr:twoCellAnchor editAs="oneCell">
    <xdr:from>
      <xdr:col>7</xdr:col>
      <xdr:colOff>66675</xdr:colOff>
      <xdr:row>15</xdr:row>
      <xdr:rowOff>19050</xdr:rowOff>
    </xdr:from>
    <xdr:to>
      <xdr:col>13</xdr:col>
      <xdr:colOff>2457450</xdr:colOff>
      <xdr:row>18</xdr:row>
      <xdr:rowOff>866775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C9B987-C58E-90E0-8309-3F48FE27D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57950" y="4972050"/>
          <a:ext cx="5829300" cy="2362200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66675</xdr:colOff>
      <xdr:row>6</xdr:row>
      <xdr:rowOff>0</xdr:rowOff>
    </xdr:from>
    <xdr:to>
      <xdr:col>13</xdr:col>
      <xdr:colOff>2457450</xdr:colOff>
      <xdr:row>14</xdr:row>
      <xdr:rowOff>247650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49996E5-23A8-C0F7-DA4E-3EE440438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0" y="2124075"/>
          <a:ext cx="3429000" cy="2762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28</xdr:row>
      <xdr:rowOff>16566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2B61DB-FD5A-1B2F-7194-D21A47A79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6"/>
          <a:ext cx="4853609" cy="2534478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11</xdr:col>
      <xdr:colOff>8282</xdr:colOff>
      <xdr:row>28</xdr:row>
      <xdr:rowOff>8282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9060F1C-DAB4-CA8D-4F26-207E668B2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5027543" cy="25261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70</xdr:row>
      <xdr:rowOff>28256</xdr:rowOff>
    </xdr:from>
    <xdr:to>
      <xdr:col>13</xdr:col>
      <xdr:colOff>1530298</xdr:colOff>
      <xdr:row>70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53</xdr:row>
      <xdr:rowOff>23547</xdr:rowOff>
    </xdr:from>
    <xdr:to>
      <xdr:col>13</xdr:col>
      <xdr:colOff>1504340</xdr:colOff>
      <xdr:row>53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1019175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30041A4-B8C9-49D5-84CC-6118BD6F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0"/>
          <a:ext cx="14287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B20" sqref="B20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69" t="s">
        <v>0</v>
      </c>
      <c r="C1" s="170"/>
      <c r="D1" s="171"/>
      <c r="E1" s="172"/>
      <c r="F1" s="173"/>
      <c r="G1" s="173"/>
      <c r="H1" s="173"/>
      <c r="I1" s="173"/>
      <c r="J1" s="173"/>
      <c r="K1" s="174"/>
      <c r="L1" s="19"/>
      <c r="M1" s="19"/>
      <c r="N1" s="19"/>
    </row>
    <row r="2" spans="2:16" ht="30" customHeight="1">
      <c r="B2" s="182" t="s">
        <v>304</v>
      </c>
      <c r="C2" s="183"/>
      <c r="D2" s="18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5" t="s">
        <v>303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8" t="s">
        <v>63</v>
      </c>
      <c r="C5" s="179"/>
      <c r="D5" s="180">
        <f>'Bullient '!M93+OTC!H12</f>
        <v>27438402858</v>
      </c>
      <c r="E5" s="181"/>
      <c r="F5" s="23"/>
      <c r="G5" s="178" t="s">
        <v>64</v>
      </c>
      <c r="H5" s="179"/>
      <c r="I5" s="180">
        <f>'Bullient '!N93+OTC!I12</f>
        <v>4120984645.1200004</v>
      </c>
      <c r="J5" s="181"/>
      <c r="K5" s="24"/>
      <c r="L5" s="178" t="s">
        <v>8</v>
      </c>
      <c r="M5" s="179"/>
      <c r="N5" s="25">
        <f>'Bullient '!L93+OTC!G12</f>
        <v>1216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3"/>
      <c r="L6" s="164"/>
      <c r="M6" s="165"/>
      <c r="N6" s="28"/>
    </row>
    <row r="7" spans="2:16" ht="24.95" customHeight="1">
      <c r="B7" s="166" t="s">
        <v>1</v>
      </c>
      <c r="C7" s="167"/>
      <c r="D7" s="168"/>
      <c r="E7" s="29">
        <v>969.22</v>
      </c>
      <c r="F7" s="30"/>
      <c r="G7" s="166" t="s">
        <v>5</v>
      </c>
      <c r="H7" s="167"/>
      <c r="I7" s="168"/>
      <c r="J7" s="29">
        <v>1236.77</v>
      </c>
      <c r="K7" s="162"/>
      <c r="L7" s="157"/>
      <c r="M7" s="158"/>
      <c r="N7" s="18"/>
    </row>
    <row r="8" spans="2:16" ht="24.95" customHeight="1">
      <c r="B8" s="166" t="s">
        <v>2</v>
      </c>
      <c r="C8" s="167"/>
      <c r="D8" s="168"/>
      <c r="E8" s="29">
        <v>968.24</v>
      </c>
      <c r="F8" s="31"/>
      <c r="G8" s="166" t="s">
        <v>6</v>
      </c>
      <c r="H8" s="167"/>
      <c r="I8" s="168"/>
      <c r="J8" s="29">
        <v>1232.1099999999999</v>
      </c>
      <c r="K8" s="162"/>
      <c r="L8" s="157"/>
      <c r="M8" s="158"/>
      <c r="N8" s="18"/>
    </row>
    <row r="9" spans="2:16" ht="24.95" customHeight="1">
      <c r="B9" s="159" t="s">
        <v>3</v>
      </c>
      <c r="C9" s="160"/>
      <c r="D9" s="161"/>
      <c r="E9" s="131">
        <f>((E7/E8)-1)*100</f>
        <v>0.10121457489877805</v>
      </c>
      <c r="F9" s="31"/>
      <c r="G9" s="159" t="s">
        <v>3</v>
      </c>
      <c r="H9" s="160"/>
      <c r="I9" s="161"/>
      <c r="J9" s="131">
        <f>((J7/J8)-1)*100</f>
        <v>0.37821298423030836</v>
      </c>
      <c r="K9" s="162"/>
      <c r="L9" s="157"/>
      <c r="M9" s="158"/>
      <c r="N9" s="18"/>
    </row>
    <row r="10" spans="2:16" ht="24.95" customHeight="1">
      <c r="B10" s="159" t="s">
        <v>4</v>
      </c>
      <c r="C10" s="160"/>
      <c r="D10" s="161"/>
      <c r="E10" s="131">
        <f>E7-E8</f>
        <v>0.98000000000001819</v>
      </c>
      <c r="F10" s="21"/>
      <c r="G10" s="159" t="s">
        <v>4</v>
      </c>
      <c r="H10" s="160"/>
      <c r="I10" s="161"/>
      <c r="J10" s="131">
        <f>J7-J8</f>
        <v>4.6600000000000819</v>
      </c>
      <c r="K10" s="162"/>
      <c r="L10" s="157"/>
      <c r="M10" s="15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6"/>
      <c r="L11" s="157"/>
      <c r="M11" s="158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39</v>
      </c>
      <c r="I12" s="39" t="s">
        <v>65</v>
      </c>
      <c r="J12" s="38">
        <v>12</v>
      </c>
      <c r="K12" s="162"/>
      <c r="L12" s="157"/>
      <c r="M12" s="158"/>
      <c r="N12" s="18"/>
      <c r="O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2</v>
      </c>
      <c r="F13" s="30"/>
      <c r="G13" s="187" t="s">
        <v>67</v>
      </c>
      <c r="H13" s="188"/>
      <c r="I13" s="189"/>
      <c r="J13" s="38">
        <v>12</v>
      </c>
      <c r="K13" s="162"/>
      <c r="L13" s="157"/>
      <c r="M13" s="158"/>
      <c r="N13" s="18"/>
      <c r="O13" s="32"/>
    </row>
    <row r="14" spans="2:16" ht="24.95" customHeight="1">
      <c r="B14" s="159" t="s">
        <v>82</v>
      </c>
      <c r="C14" s="160" t="s">
        <v>10</v>
      </c>
      <c r="D14" s="161" t="s">
        <v>10</v>
      </c>
      <c r="E14" s="38">
        <v>4</v>
      </c>
      <c r="F14" s="21"/>
      <c r="G14" s="190" t="s">
        <v>68</v>
      </c>
      <c r="H14" s="191"/>
      <c r="I14" s="192"/>
      <c r="J14" s="38">
        <v>17</v>
      </c>
      <c r="K14" s="162"/>
      <c r="L14" s="157"/>
      <c r="M14" s="158"/>
      <c r="N14" s="26"/>
      <c r="O14" s="32"/>
      <c r="P14" s="32"/>
    </row>
    <row r="15" spans="2:16" ht="24.95" customHeight="1">
      <c r="B15" s="159" t="s">
        <v>66</v>
      </c>
      <c r="C15" s="160" t="s">
        <v>11</v>
      </c>
      <c r="D15" s="161" t="s">
        <v>11</v>
      </c>
      <c r="E15" s="41">
        <v>10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B20" s="155" t="s">
        <v>326</v>
      </c>
      <c r="C20" s="283" t="s">
        <v>327</v>
      </c>
      <c r="D20" s="284"/>
      <c r="E20" s="284"/>
      <c r="F20" s="284"/>
      <c r="G20" s="284"/>
      <c r="H20" s="284"/>
      <c r="I20" s="284"/>
      <c r="J20" s="284"/>
      <c r="K20" s="284"/>
      <c r="L20" s="284"/>
      <c r="M20" s="284"/>
      <c r="N20" s="285"/>
      <c r="O20" s="1"/>
      <c r="P20" s="1"/>
      <c r="Q20" s="1"/>
      <c r="R20" s="1"/>
      <c r="S20" s="1"/>
      <c r="T20" s="1"/>
      <c r="U20" s="1"/>
    </row>
    <row r="21" spans="1:21" ht="31.5" customHeight="1">
      <c r="A21" s="185" t="s">
        <v>12</v>
      </c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</row>
  </sheetData>
  <mergeCells count="32">
    <mergeCell ref="A21:N21"/>
    <mergeCell ref="K12:M12"/>
    <mergeCell ref="G13:I13"/>
    <mergeCell ref="K13:M13"/>
    <mergeCell ref="B14:D14"/>
    <mergeCell ref="B15:D15"/>
    <mergeCell ref="G14:I14"/>
    <mergeCell ref="K14:M14"/>
    <mergeCell ref="C20:N20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4" t="s">
        <v>61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4" ht="36.75" customHeight="1">
      <c r="A3" s="195" t="s">
        <v>305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</row>
    <row r="4" spans="1:14" ht="21">
      <c r="A4" s="42"/>
      <c r="B4" s="42"/>
      <c r="C4" s="193" t="s">
        <v>13</v>
      </c>
      <c r="D4" s="193"/>
      <c r="E4" s="193"/>
      <c r="F4" s="193"/>
      <c r="G4" s="42"/>
      <c r="H4" s="193" t="s">
        <v>14</v>
      </c>
      <c r="I4" s="193"/>
      <c r="J4" s="193"/>
      <c r="K4" s="19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162</v>
      </c>
      <c r="D6" s="81">
        <v>7.0000000000000007E-2</v>
      </c>
      <c r="E6" s="96">
        <v>16.670000000000002</v>
      </c>
      <c r="F6" s="84">
        <v>143857792</v>
      </c>
      <c r="G6" s="42"/>
      <c r="H6" s="46" t="s">
        <v>286</v>
      </c>
      <c r="I6" s="81">
        <v>2.4700000000000002</v>
      </c>
      <c r="J6" s="97">
        <v>-4.63</v>
      </c>
      <c r="K6" s="84">
        <v>1493392</v>
      </c>
      <c r="L6" s="1"/>
      <c r="M6" s="1"/>
    </row>
    <row r="7" spans="1:14" s="49" customFormat="1" ht="17.100000000000001" customHeight="1">
      <c r="A7" s="42"/>
      <c r="B7" s="42"/>
      <c r="C7" s="46" t="s">
        <v>168</v>
      </c>
      <c r="D7" s="81">
        <v>0.18</v>
      </c>
      <c r="E7" s="96">
        <v>5.88</v>
      </c>
      <c r="F7" s="84">
        <v>304996558</v>
      </c>
      <c r="G7" s="42"/>
      <c r="H7" s="46" t="s">
        <v>189</v>
      </c>
      <c r="I7" s="81">
        <v>0.63</v>
      </c>
      <c r="J7" s="97">
        <v>-4.55</v>
      </c>
      <c r="K7" s="84">
        <v>302453</v>
      </c>
      <c r="L7" s="1"/>
    </row>
    <row r="8" spans="1:14" s="49" customFormat="1" ht="17.100000000000001" customHeight="1">
      <c r="A8" s="42"/>
      <c r="B8" s="42"/>
      <c r="C8" s="46" t="s">
        <v>278</v>
      </c>
      <c r="D8" s="81">
        <v>0.24</v>
      </c>
      <c r="E8" s="96">
        <v>4.3499999999999996</v>
      </c>
      <c r="F8" s="84">
        <v>5700000</v>
      </c>
      <c r="G8" s="42"/>
      <c r="H8" s="46" t="s">
        <v>110</v>
      </c>
      <c r="I8" s="81">
        <v>1.3</v>
      </c>
      <c r="J8" s="97">
        <v>-4.41</v>
      </c>
      <c r="K8" s="84">
        <v>173635</v>
      </c>
    </row>
    <row r="9" spans="1:14" s="49" customFormat="1" ht="17.100000000000001" customHeight="1">
      <c r="A9" s="42"/>
      <c r="B9" s="42"/>
      <c r="C9" s="46" t="s">
        <v>265</v>
      </c>
      <c r="D9" s="81">
        <v>7.2</v>
      </c>
      <c r="E9" s="96">
        <v>3.6</v>
      </c>
      <c r="F9" s="84">
        <v>309263</v>
      </c>
      <c r="G9" s="42"/>
      <c r="H9" s="46" t="s">
        <v>139</v>
      </c>
      <c r="I9" s="81">
        <v>0.76</v>
      </c>
      <c r="J9" s="97">
        <v>-3.8</v>
      </c>
      <c r="K9" s="84">
        <v>467937</v>
      </c>
    </row>
    <row r="10" spans="1:14" s="49" customFormat="1" ht="17.100000000000001" customHeight="1">
      <c r="A10" s="42"/>
      <c r="B10" s="42"/>
      <c r="C10" s="46" t="s">
        <v>243</v>
      </c>
      <c r="D10" s="81">
        <v>4.8600000000000003</v>
      </c>
      <c r="E10" s="96">
        <v>1.67</v>
      </c>
      <c r="F10" s="84">
        <v>52748163</v>
      </c>
      <c r="G10" s="42"/>
      <c r="H10" s="46" t="s">
        <v>33</v>
      </c>
      <c r="I10" s="81">
        <v>1.84</v>
      </c>
      <c r="J10" s="97">
        <v>-2.65</v>
      </c>
      <c r="K10" s="84">
        <v>207050</v>
      </c>
    </row>
    <row r="11" spans="1:14" s="49" customFormat="1" ht="33" customHeight="1">
      <c r="A11" s="42"/>
      <c r="B11" s="42"/>
      <c r="C11" s="194" t="s">
        <v>62</v>
      </c>
      <c r="D11" s="194"/>
      <c r="E11" s="194"/>
      <c r="F11" s="194"/>
      <c r="G11" s="194"/>
      <c r="H11" s="194"/>
      <c r="I11" s="194"/>
      <c r="J11" s="194"/>
      <c r="K11" s="194"/>
    </row>
    <row r="12" spans="1:14" s="49" customFormat="1" ht="33" customHeight="1">
      <c r="A12" s="42"/>
      <c r="B12" s="42"/>
      <c r="C12" s="194"/>
      <c r="D12" s="194"/>
      <c r="E12" s="194"/>
      <c r="F12" s="194"/>
      <c r="G12" s="194"/>
      <c r="H12" s="194"/>
      <c r="I12" s="194"/>
      <c r="J12" s="194"/>
      <c r="K12" s="194"/>
    </row>
    <row r="13" spans="1:14" ht="29.25" customHeight="1">
      <c r="A13" s="42"/>
      <c r="B13" s="42"/>
      <c r="C13" s="193" t="s">
        <v>18</v>
      </c>
      <c r="D13" s="193"/>
      <c r="E13" s="193"/>
      <c r="F13" s="193"/>
      <c r="G13" s="104"/>
      <c r="H13" s="193" t="s">
        <v>7</v>
      </c>
      <c r="I13" s="193"/>
      <c r="J13" s="193"/>
      <c r="K13" s="19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282</v>
      </c>
      <c r="D15" s="81">
        <v>0.11</v>
      </c>
      <c r="E15" s="82">
        <v>0</v>
      </c>
      <c r="F15" s="84">
        <v>26500000000</v>
      </c>
      <c r="G15" s="1"/>
      <c r="H15" s="46" t="s">
        <v>282</v>
      </c>
      <c r="I15" s="81">
        <v>0.11</v>
      </c>
      <c r="J15" s="82">
        <v>0</v>
      </c>
      <c r="K15" s="84">
        <v>2915000000</v>
      </c>
    </row>
    <row r="16" spans="1:14" ht="17.100000000000001" customHeight="1">
      <c r="A16" s="42"/>
      <c r="B16" s="42"/>
      <c r="C16" s="46" t="s">
        <v>168</v>
      </c>
      <c r="D16" s="81">
        <v>0.18</v>
      </c>
      <c r="E16" s="82">
        <v>5.88</v>
      </c>
      <c r="F16" s="84">
        <v>304996558</v>
      </c>
      <c r="G16" s="1"/>
      <c r="H16" s="46" t="s">
        <v>215</v>
      </c>
      <c r="I16" s="81">
        <v>3.45</v>
      </c>
      <c r="J16" s="82">
        <v>-0.86</v>
      </c>
      <c r="K16" s="84">
        <v>299892210.83999997</v>
      </c>
    </row>
    <row r="17" spans="1:11" ht="17.100000000000001" customHeight="1">
      <c r="A17" s="42"/>
      <c r="B17" s="42"/>
      <c r="C17" s="46" t="s">
        <v>162</v>
      </c>
      <c r="D17" s="81">
        <v>7.0000000000000007E-2</v>
      </c>
      <c r="E17" s="82">
        <v>16.670000000000002</v>
      </c>
      <c r="F17" s="84">
        <v>143857792</v>
      </c>
      <c r="G17" s="1"/>
      <c r="H17" s="46" t="s">
        <v>243</v>
      </c>
      <c r="I17" s="81">
        <v>4.8600000000000003</v>
      </c>
      <c r="J17" s="82">
        <v>1.67</v>
      </c>
      <c r="K17" s="84">
        <v>254014872.28</v>
      </c>
    </row>
    <row r="18" spans="1:11" ht="17.100000000000001" customHeight="1">
      <c r="A18" s="42"/>
      <c r="B18" s="42"/>
      <c r="C18" s="46" t="s">
        <v>299</v>
      </c>
      <c r="D18" s="81">
        <v>1.64</v>
      </c>
      <c r="E18" s="82">
        <v>0.61</v>
      </c>
      <c r="F18" s="84">
        <v>112319127</v>
      </c>
      <c r="G18" s="1"/>
      <c r="H18" s="46" t="s">
        <v>122</v>
      </c>
      <c r="I18" s="81">
        <v>15</v>
      </c>
      <c r="J18" s="82">
        <v>0.4</v>
      </c>
      <c r="K18" s="84">
        <v>201080992.78999999</v>
      </c>
    </row>
    <row r="19" spans="1:11" ht="16.5" customHeight="1">
      <c r="A19" s="42"/>
      <c r="B19" s="42"/>
      <c r="C19" s="46" t="s">
        <v>187</v>
      </c>
      <c r="D19" s="81">
        <v>0.34</v>
      </c>
      <c r="E19" s="82">
        <v>0</v>
      </c>
      <c r="F19" s="84">
        <v>97000000</v>
      </c>
      <c r="G19" s="1"/>
      <c r="H19" s="46" t="s">
        <v>299</v>
      </c>
      <c r="I19" s="81">
        <v>1.64</v>
      </c>
      <c r="J19" s="82">
        <v>0.61</v>
      </c>
      <c r="K19" s="84">
        <v>183184018.83000001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7"/>
  <sheetViews>
    <sheetView zoomScale="130" zoomScaleNormal="130" workbookViewId="0">
      <selection activeCell="B11" sqref="B1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99" t="s">
        <v>310</v>
      </c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96" t="s">
        <v>29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8"/>
    </row>
    <row r="4" spans="1:14" ht="12.95" customHeight="1">
      <c r="A4" s="58"/>
      <c r="B4" s="46" t="s">
        <v>278</v>
      </c>
      <c r="C4" s="59" t="s">
        <v>277</v>
      </c>
      <c r="D4" s="81">
        <v>0.24</v>
      </c>
      <c r="E4" s="81">
        <v>0.24</v>
      </c>
      <c r="F4" s="81">
        <v>0.24</v>
      </c>
      <c r="G4" s="81">
        <v>0.24</v>
      </c>
      <c r="H4" s="81">
        <v>0.23</v>
      </c>
      <c r="I4" s="81">
        <v>0.24</v>
      </c>
      <c r="J4" s="81">
        <v>0.23</v>
      </c>
      <c r="K4" s="103">
        <v>4.3499999999999996</v>
      </c>
      <c r="L4" s="83">
        <v>6</v>
      </c>
      <c r="M4" s="84">
        <v>5700000</v>
      </c>
      <c r="N4" s="84">
        <v>1368000</v>
      </c>
    </row>
    <row r="5" spans="1:14" ht="12.95" customHeight="1">
      <c r="A5" s="58"/>
      <c r="B5" s="46" t="s">
        <v>215</v>
      </c>
      <c r="C5" s="59" t="s">
        <v>216</v>
      </c>
      <c r="D5" s="121">
        <v>3.48</v>
      </c>
      <c r="E5" s="121">
        <v>3.52</v>
      </c>
      <c r="F5" s="81">
        <v>3.45</v>
      </c>
      <c r="G5" s="81">
        <v>3.49</v>
      </c>
      <c r="H5" s="81">
        <v>3.44</v>
      </c>
      <c r="I5" s="81">
        <v>3.45</v>
      </c>
      <c r="J5" s="81">
        <v>3.48</v>
      </c>
      <c r="K5" s="103">
        <v>-0.86</v>
      </c>
      <c r="L5" s="83">
        <v>202</v>
      </c>
      <c r="M5" s="84">
        <v>85950953</v>
      </c>
      <c r="N5" s="84">
        <v>299892210.83999997</v>
      </c>
    </row>
    <row r="6" spans="1:14" ht="12.95" customHeight="1">
      <c r="A6" s="58"/>
      <c r="B6" s="46" t="s">
        <v>128</v>
      </c>
      <c r="C6" s="59" t="s">
        <v>129</v>
      </c>
      <c r="D6" s="121">
        <v>0.65</v>
      </c>
      <c r="E6" s="121">
        <v>0.67</v>
      </c>
      <c r="F6" s="81">
        <v>0.65</v>
      </c>
      <c r="G6" s="81">
        <v>0.66</v>
      </c>
      <c r="H6" s="81">
        <v>0.66</v>
      </c>
      <c r="I6" s="81">
        <v>0.67</v>
      </c>
      <c r="J6" s="81">
        <v>0.66</v>
      </c>
      <c r="K6" s="103">
        <v>1.52</v>
      </c>
      <c r="L6" s="83">
        <v>15</v>
      </c>
      <c r="M6" s="84">
        <v>10353885</v>
      </c>
      <c r="N6" s="84">
        <v>6782676.6900000004</v>
      </c>
    </row>
    <row r="7" spans="1:14" ht="12.95" customHeight="1">
      <c r="A7" s="58"/>
      <c r="B7" s="46" t="s">
        <v>231</v>
      </c>
      <c r="C7" s="59" t="s">
        <v>230</v>
      </c>
      <c r="D7" s="121">
        <v>0.22</v>
      </c>
      <c r="E7" s="121">
        <v>0.22</v>
      </c>
      <c r="F7" s="121">
        <v>0.22</v>
      </c>
      <c r="G7" s="121">
        <v>0.22</v>
      </c>
      <c r="H7" s="121">
        <v>0.22</v>
      </c>
      <c r="I7" s="121">
        <v>0.22</v>
      </c>
      <c r="J7" s="121">
        <v>0.22</v>
      </c>
      <c r="K7" s="122">
        <v>0</v>
      </c>
      <c r="L7" s="119">
        <v>5</v>
      </c>
      <c r="M7" s="120">
        <v>6157000</v>
      </c>
      <c r="N7" s="120">
        <v>1354540</v>
      </c>
    </row>
    <row r="8" spans="1:14" ht="12.95" customHeight="1">
      <c r="A8" s="58"/>
      <c r="B8" s="46" t="s">
        <v>187</v>
      </c>
      <c r="C8" s="59" t="s">
        <v>188</v>
      </c>
      <c r="D8" s="121">
        <v>0.34</v>
      </c>
      <c r="E8" s="121">
        <v>0.34</v>
      </c>
      <c r="F8" s="81">
        <v>0.34</v>
      </c>
      <c r="G8" s="81">
        <v>0.34</v>
      </c>
      <c r="H8" s="81">
        <v>0.34</v>
      </c>
      <c r="I8" s="81">
        <v>0.34</v>
      </c>
      <c r="J8" s="81">
        <v>0.34</v>
      </c>
      <c r="K8" s="103">
        <v>0</v>
      </c>
      <c r="L8" s="83">
        <v>12</v>
      </c>
      <c r="M8" s="84">
        <v>97000000</v>
      </c>
      <c r="N8" s="84">
        <v>32980000</v>
      </c>
    </row>
    <row r="9" spans="1:14" ht="12.95" customHeight="1">
      <c r="A9" s="58"/>
      <c r="B9" s="46" t="s">
        <v>255</v>
      </c>
      <c r="C9" s="59" t="s">
        <v>254</v>
      </c>
      <c r="D9" s="121">
        <v>0.21</v>
      </c>
      <c r="E9" s="121">
        <v>0.21</v>
      </c>
      <c r="F9" s="81">
        <v>0.21</v>
      </c>
      <c r="G9" s="81">
        <v>0.21</v>
      </c>
      <c r="H9" s="81">
        <v>0.21</v>
      </c>
      <c r="I9" s="81">
        <v>0.21</v>
      </c>
      <c r="J9" s="81">
        <v>0.21</v>
      </c>
      <c r="K9" s="103">
        <v>0</v>
      </c>
      <c r="L9" s="83">
        <v>4</v>
      </c>
      <c r="M9" s="84">
        <v>9422536</v>
      </c>
      <c r="N9" s="84">
        <v>1978732.56</v>
      </c>
    </row>
    <row r="10" spans="1:14" ht="12.95" customHeight="1">
      <c r="A10" s="58"/>
      <c r="B10" s="46" t="s">
        <v>236</v>
      </c>
      <c r="C10" s="59" t="s">
        <v>237</v>
      </c>
      <c r="D10" s="81">
        <v>1</v>
      </c>
      <c r="E10" s="121">
        <v>1</v>
      </c>
      <c r="F10" s="81">
        <v>1</v>
      </c>
      <c r="G10" s="81">
        <v>1</v>
      </c>
      <c r="H10" s="81">
        <v>1</v>
      </c>
      <c r="I10" s="81">
        <v>1</v>
      </c>
      <c r="J10" s="81">
        <v>1</v>
      </c>
      <c r="K10" s="103">
        <v>0</v>
      </c>
      <c r="L10" s="83">
        <v>7</v>
      </c>
      <c r="M10" s="84">
        <v>1224000</v>
      </c>
      <c r="N10" s="84">
        <v>1224000</v>
      </c>
    </row>
    <row r="11" spans="1:14" ht="12.95" customHeight="1">
      <c r="A11" s="58"/>
      <c r="B11" s="46" t="s">
        <v>162</v>
      </c>
      <c r="C11" s="59" t="s">
        <v>163</v>
      </c>
      <c r="D11" s="81">
        <v>0.06</v>
      </c>
      <c r="E11" s="121">
        <v>7.0000000000000007E-2</v>
      </c>
      <c r="F11" s="121">
        <v>0.06</v>
      </c>
      <c r="G11" s="121">
        <v>7.0000000000000007E-2</v>
      </c>
      <c r="H11" s="121">
        <v>0.06</v>
      </c>
      <c r="I11" s="121">
        <v>7.0000000000000007E-2</v>
      </c>
      <c r="J11" s="121">
        <v>0.06</v>
      </c>
      <c r="K11" s="122">
        <v>16.670000000000002</v>
      </c>
      <c r="L11" s="119">
        <v>14</v>
      </c>
      <c r="M11" s="120">
        <v>143857792</v>
      </c>
      <c r="N11" s="120">
        <v>10060045.439999999</v>
      </c>
    </row>
    <row r="12" spans="1:14" ht="12.95" customHeight="1">
      <c r="A12" s="58"/>
      <c r="B12" s="46" t="s">
        <v>281</v>
      </c>
      <c r="C12" s="59" t="s">
        <v>280</v>
      </c>
      <c r="D12" s="81">
        <v>0.14000000000000001</v>
      </c>
      <c r="E12" s="81">
        <v>0.14000000000000001</v>
      </c>
      <c r="F12" s="81">
        <v>0.14000000000000001</v>
      </c>
      <c r="G12" s="81">
        <v>0.14000000000000001</v>
      </c>
      <c r="H12" s="81">
        <v>0.14000000000000001</v>
      </c>
      <c r="I12" s="81">
        <v>0.14000000000000001</v>
      </c>
      <c r="J12" s="81">
        <v>0.14000000000000001</v>
      </c>
      <c r="K12" s="103">
        <v>0</v>
      </c>
      <c r="L12" s="83">
        <v>4</v>
      </c>
      <c r="M12" s="84">
        <v>4000000</v>
      </c>
      <c r="N12" s="84">
        <v>560000</v>
      </c>
    </row>
    <row r="13" spans="1:14" ht="12.95" customHeight="1">
      <c r="A13" s="58"/>
      <c r="B13" s="46" t="s">
        <v>299</v>
      </c>
      <c r="C13" s="59" t="s">
        <v>300</v>
      </c>
      <c r="D13" s="81">
        <v>1.63</v>
      </c>
      <c r="E13" s="81">
        <v>1.64</v>
      </c>
      <c r="F13" s="81">
        <v>1.62</v>
      </c>
      <c r="G13" s="81">
        <v>1.63</v>
      </c>
      <c r="H13" s="81">
        <v>1.63</v>
      </c>
      <c r="I13" s="81">
        <v>1.64</v>
      </c>
      <c r="J13" s="81">
        <v>1.63</v>
      </c>
      <c r="K13" s="103">
        <v>0.61</v>
      </c>
      <c r="L13" s="83">
        <v>202</v>
      </c>
      <c r="M13" s="84">
        <v>112319127</v>
      </c>
      <c r="N13" s="84">
        <v>183184018.83000001</v>
      </c>
    </row>
    <row r="14" spans="1:14" ht="12.95" customHeight="1">
      <c r="A14" s="58"/>
      <c r="B14" s="46" t="s">
        <v>243</v>
      </c>
      <c r="C14" s="59" t="s">
        <v>242</v>
      </c>
      <c r="D14" s="121">
        <v>4.8</v>
      </c>
      <c r="E14" s="81">
        <v>4.8600000000000003</v>
      </c>
      <c r="F14" s="81">
        <v>4.8</v>
      </c>
      <c r="G14" s="81">
        <v>4.82</v>
      </c>
      <c r="H14" s="81">
        <v>4.8</v>
      </c>
      <c r="I14" s="81">
        <v>4.8600000000000003</v>
      </c>
      <c r="J14" s="81">
        <v>4.78</v>
      </c>
      <c r="K14" s="103">
        <v>1.67</v>
      </c>
      <c r="L14" s="83">
        <v>186</v>
      </c>
      <c r="M14" s="84">
        <v>52748163</v>
      </c>
      <c r="N14" s="84">
        <v>254014872.28</v>
      </c>
    </row>
    <row r="15" spans="1:14" ht="12.95" customHeight="1">
      <c r="A15" s="58"/>
      <c r="B15" s="46" t="s">
        <v>260</v>
      </c>
      <c r="C15" s="59" t="s">
        <v>261</v>
      </c>
      <c r="D15" s="121">
        <v>0.67</v>
      </c>
      <c r="E15" s="121">
        <v>0.67</v>
      </c>
      <c r="F15" s="121">
        <v>0.67</v>
      </c>
      <c r="G15" s="121">
        <v>0.67</v>
      </c>
      <c r="H15" s="121">
        <v>0.67</v>
      </c>
      <c r="I15" s="121">
        <v>0.67</v>
      </c>
      <c r="J15" s="121">
        <v>0.67</v>
      </c>
      <c r="K15" s="122">
        <v>0</v>
      </c>
      <c r="L15" s="119">
        <v>2</v>
      </c>
      <c r="M15" s="120">
        <v>29227</v>
      </c>
      <c r="N15" s="120">
        <v>19582.09</v>
      </c>
    </row>
    <row r="16" spans="1:14" ht="12.95" customHeight="1">
      <c r="A16" s="58"/>
      <c r="B16" s="46" t="s">
        <v>224</v>
      </c>
      <c r="C16" s="59" t="s">
        <v>225</v>
      </c>
      <c r="D16" s="121">
        <v>0.05</v>
      </c>
      <c r="E16" s="81">
        <v>0.05</v>
      </c>
      <c r="F16" s="81">
        <v>0.05</v>
      </c>
      <c r="G16" s="81">
        <v>0.05</v>
      </c>
      <c r="H16" s="81">
        <v>0.05</v>
      </c>
      <c r="I16" s="81">
        <v>0.05</v>
      </c>
      <c r="J16" s="81">
        <v>0.05</v>
      </c>
      <c r="K16" s="103">
        <v>0</v>
      </c>
      <c r="L16" s="83">
        <v>19</v>
      </c>
      <c r="M16" s="84">
        <v>15100139</v>
      </c>
      <c r="N16" s="84">
        <v>755006.95</v>
      </c>
    </row>
    <row r="17" spans="1:14" ht="12.95" customHeight="1">
      <c r="A17" s="58"/>
      <c r="B17" s="202" t="s">
        <v>89</v>
      </c>
      <c r="C17" s="203"/>
      <c r="D17" s="204"/>
      <c r="E17" s="205"/>
      <c r="F17" s="205"/>
      <c r="G17" s="205"/>
      <c r="H17" s="205"/>
      <c r="I17" s="205"/>
      <c r="J17" s="205"/>
      <c r="K17" s="206"/>
      <c r="L17" s="60">
        <f>SUM(L4:L16)</f>
        <v>678</v>
      </c>
      <c r="M17" s="60">
        <f>SUM(M4:M16)</f>
        <v>543862822</v>
      </c>
      <c r="N17" s="61">
        <f>SUM(N4:N16)</f>
        <v>794173685.68000007</v>
      </c>
    </row>
    <row r="18" spans="1:14" ht="12.95" customHeight="1">
      <c r="A18" s="58"/>
      <c r="B18" s="196" t="s">
        <v>30</v>
      </c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8"/>
    </row>
    <row r="19" spans="1:14" ht="12.95" customHeight="1">
      <c r="A19" s="58"/>
      <c r="B19" s="46" t="s">
        <v>122</v>
      </c>
      <c r="C19" s="59" t="s">
        <v>123</v>
      </c>
      <c r="D19" s="63">
        <v>14.94</v>
      </c>
      <c r="E19" s="81">
        <v>15</v>
      </c>
      <c r="F19" s="81">
        <v>14.94</v>
      </c>
      <c r="G19" s="86">
        <v>14.98</v>
      </c>
      <c r="H19" s="86">
        <v>14.94</v>
      </c>
      <c r="I19" s="81">
        <v>15</v>
      </c>
      <c r="J19" s="81">
        <v>14.94</v>
      </c>
      <c r="K19" s="82">
        <v>0.4</v>
      </c>
      <c r="L19" s="83">
        <v>113</v>
      </c>
      <c r="M19" s="84">
        <v>13421361</v>
      </c>
      <c r="N19" s="84">
        <v>201080992.78999999</v>
      </c>
    </row>
    <row r="20" spans="1:14" ht="12.95" customHeight="1">
      <c r="A20" s="58"/>
      <c r="B20" s="46" t="s">
        <v>234</v>
      </c>
      <c r="C20" s="59" t="s">
        <v>235</v>
      </c>
      <c r="D20" s="63">
        <v>3.58</v>
      </c>
      <c r="E20" s="81">
        <v>3.58</v>
      </c>
      <c r="F20" s="81">
        <v>3.58</v>
      </c>
      <c r="G20" s="86">
        <v>3.58</v>
      </c>
      <c r="H20" s="86">
        <v>3.6</v>
      </c>
      <c r="I20" s="81">
        <v>3.58</v>
      </c>
      <c r="J20" s="81">
        <v>3.6</v>
      </c>
      <c r="K20" s="82">
        <v>-0.56000000000000005</v>
      </c>
      <c r="L20" s="83">
        <v>4</v>
      </c>
      <c r="M20" s="84">
        <v>23744</v>
      </c>
      <c r="N20" s="84">
        <v>85003.520000000004</v>
      </c>
    </row>
    <row r="21" spans="1:14" ht="12.95" customHeight="1">
      <c r="A21" s="58"/>
      <c r="B21" s="202" t="s">
        <v>130</v>
      </c>
      <c r="C21" s="203"/>
      <c r="D21" s="204"/>
      <c r="E21" s="205"/>
      <c r="F21" s="205"/>
      <c r="G21" s="205"/>
      <c r="H21" s="205"/>
      <c r="I21" s="205"/>
      <c r="J21" s="205"/>
      <c r="K21" s="206"/>
      <c r="L21" s="62">
        <f>SUM(L19:L20)</f>
        <v>117</v>
      </c>
      <c r="M21" s="60">
        <f>SUM(M19:M20)</f>
        <v>13445105</v>
      </c>
      <c r="N21" s="48">
        <f>SUM(N19:N20)</f>
        <v>201165996.31</v>
      </c>
    </row>
    <row r="22" spans="1:14" ht="12.95" customHeight="1">
      <c r="A22" s="58"/>
      <c r="B22" s="196" t="s">
        <v>94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8"/>
    </row>
    <row r="23" spans="1:14" ht="12.95" customHeight="1">
      <c r="A23" s="58"/>
      <c r="B23" s="46" t="s">
        <v>301</v>
      </c>
      <c r="C23" s="59" t="s">
        <v>302</v>
      </c>
      <c r="D23" s="121">
        <v>0.89</v>
      </c>
      <c r="E23" s="121">
        <v>0.9</v>
      </c>
      <c r="F23" s="121">
        <v>0.89</v>
      </c>
      <c r="G23" s="121">
        <v>0.9</v>
      </c>
      <c r="H23" s="121">
        <v>0.9</v>
      </c>
      <c r="I23" s="121">
        <v>0.9</v>
      </c>
      <c r="J23" s="121">
        <v>0.89</v>
      </c>
      <c r="K23" s="122">
        <v>1.1200000000000001</v>
      </c>
      <c r="L23" s="119">
        <v>10</v>
      </c>
      <c r="M23" s="120">
        <v>1290907</v>
      </c>
      <c r="N23" s="120">
        <v>1161806.95</v>
      </c>
    </row>
    <row r="24" spans="1:14" ht="12.95" customHeight="1">
      <c r="A24" s="58"/>
      <c r="B24" s="46" t="s">
        <v>139</v>
      </c>
      <c r="C24" s="59" t="s">
        <v>138</v>
      </c>
      <c r="D24" s="121">
        <v>0.79</v>
      </c>
      <c r="E24" s="121">
        <v>0.79</v>
      </c>
      <c r="F24" s="121">
        <v>0.76</v>
      </c>
      <c r="G24" s="121">
        <v>0.78</v>
      </c>
      <c r="H24" s="121">
        <v>0.79</v>
      </c>
      <c r="I24" s="121">
        <v>0.76</v>
      </c>
      <c r="J24" s="121">
        <v>0.79</v>
      </c>
      <c r="K24" s="122">
        <v>-3.8</v>
      </c>
      <c r="L24" s="119">
        <v>2</v>
      </c>
      <c r="M24" s="120">
        <v>467937</v>
      </c>
      <c r="N24" s="120">
        <v>364040.52</v>
      </c>
    </row>
    <row r="25" spans="1:14" ht="12.95" customHeight="1">
      <c r="A25" s="58"/>
      <c r="B25" s="202" t="s">
        <v>279</v>
      </c>
      <c r="C25" s="203"/>
      <c r="D25" s="204"/>
      <c r="E25" s="205"/>
      <c r="F25" s="205"/>
      <c r="G25" s="205"/>
      <c r="H25" s="205"/>
      <c r="I25" s="205"/>
      <c r="J25" s="205"/>
      <c r="K25" s="206"/>
      <c r="L25" s="65">
        <f>SUM(L23:L24)</f>
        <v>12</v>
      </c>
      <c r="M25" s="65">
        <f>SUM(M23:M24)</f>
        <v>1758844</v>
      </c>
      <c r="N25" s="65">
        <f>SUM(N23:N24)</f>
        <v>1525847.47</v>
      </c>
    </row>
    <row r="26" spans="1:14" ht="12.95" customHeight="1">
      <c r="A26" s="58"/>
      <c r="B26" s="196" t="s">
        <v>83</v>
      </c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8"/>
    </row>
    <row r="27" spans="1:14" ht="12.95" customHeight="1">
      <c r="A27" s="58"/>
      <c r="B27" s="46" t="s">
        <v>228</v>
      </c>
      <c r="C27" s="59" t="s">
        <v>229</v>
      </c>
      <c r="D27" s="86">
        <v>22.97</v>
      </c>
      <c r="E27" s="81">
        <v>23</v>
      </c>
      <c r="F27" s="81">
        <v>22.7</v>
      </c>
      <c r="G27" s="86">
        <v>22.92</v>
      </c>
      <c r="H27" s="86">
        <v>22.63</v>
      </c>
      <c r="I27" s="81">
        <v>22.7</v>
      </c>
      <c r="J27" s="81">
        <v>22.95</v>
      </c>
      <c r="K27" s="82">
        <v>-1.0900000000000001</v>
      </c>
      <c r="L27" s="83">
        <v>16</v>
      </c>
      <c r="M27" s="84">
        <v>268371</v>
      </c>
      <c r="N27" s="84">
        <v>6151491.0700000003</v>
      </c>
    </row>
    <row r="28" spans="1:14" ht="12.95" customHeight="1">
      <c r="A28" s="58"/>
      <c r="B28" s="46" t="s">
        <v>201</v>
      </c>
      <c r="C28" s="59" t="s">
        <v>202</v>
      </c>
      <c r="D28" s="86">
        <v>4.3</v>
      </c>
      <c r="E28" s="81">
        <v>4.3</v>
      </c>
      <c r="F28" s="81">
        <v>4.29</v>
      </c>
      <c r="G28" s="86">
        <v>4.29</v>
      </c>
      <c r="H28" s="86">
        <v>4.29</v>
      </c>
      <c r="I28" s="81">
        <v>4.29</v>
      </c>
      <c r="J28" s="81">
        <v>4.29</v>
      </c>
      <c r="K28" s="82">
        <v>0</v>
      </c>
      <c r="L28" s="83">
        <v>23</v>
      </c>
      <c r="M28" s="84">
        <v>191365</v>
      </c>
      <c r="N28" s="84">
        <v>821364.88</v>
      </c>
    </row>
    <row r="29" spans="1:14" ht="12.95" customHeight="1">
      <c r="A29" s="58"/>
      <c r="B29" s="46" t="s">
        <v>156</v>
      </c>
      <c r="C29" s="59" t="s">
        <v>157</v>
      </c>
      <c r="D29" s="86">
        <v>3.2</v>
      </c>
      <c r="E29" s="81">
        <v>3.2</v>
      </c>
      <c r="F29" s="81">
        <v>3.18</v>
      </c>
      <c r="G29" s="86">
        <v>3.18</v>
      </c>
      <c r="H29" s="86">
        <v>3.21</v>
      </c>
      <c r="I29" s="81">
        <v>3.2</v>
      </c>
      <c r="J29" s="81">
        <v>3.2</v>
      </c>
      <c r="K29" s="82">
        <v>0</v>
      </c>
      <c r="L29" s="83">
        <v>8</v>
      </c>
      <c r="M29" s="84">
        <v>126748</v>
      </c>
      <c r="N29" s="84">
        <v>403593.6</v>
      </c>
    </row>
    <row r="30" spans="1:14" ht="12.95" customHeight="1">
      <c r="A30" s="58"/>
      <c r="B30" s="46" t="s">
        <v>209</v>
      </c>
      <c r="C30" s="59" t="s">
        <v>210</v>
      </c>
      <c r="D30" s="86">
        <v>0.74</v>
      </c>
      <c r="E30" s="81">
        <v>0.74</v>
      </c>
      <c r="F30" s="81">
        <v>0.74</v>
      </c>
      <c r="G30" s="86">
        <v>0.74</v>
      </c>
      <c r="H30" s="86">
        <v>0.74</v>
      </c>
      <c r="I30" s="81">
        <v>0.74</v>
      </c>
      <c r="J30" s="81">
        <v>0.74</v>
      </c>
      <c r="K30" s="82">
        <v>0</v>
      </c>
      <c r="L30" s="83">
        <v>1</v>
      </c>
      <c r="M30" s="84">
        <v>1343</v>
      </c>
      <c r="N30" s="84">
        <v>993.82</v>
      </c>
    </row>
    <row r="31" spans="1:14" ht="12.95" customHeight="1">
      <c r="A31" s="58"/>
      <c r="B31" s="46" t="s">
        <v>189</v>
      </c>
      <c r="C31" s="59" t="s">
        <v>190</v>
      </c>
      <c r="D31" s="86">
        <v>0.63</v>
      </c>
      <c r="E31" s="81">
        <v>0.63</v>
      </c>
      <c r="F31" s="81">
        <v>0.63</v>
      </c>
      <c r="G31" s="86">
        <v>0.63</v>
      </c>
      <c r="H31" s="86">
        <v>0.66</v>
      </c>
      <c r="I31" s="81">
        <v>0.63</v>
      </c>
      <c r="J31" s="81">
        <v>0.66</v>
      </c>
      <c r="K31" s="82">
        <v>-4.55</v>
      </c>
      <c r="L31" s="83">
        <v>4</v>
      </c>
      <c r="M31" s="84">
        <v>302453</v>
      </c>
      <c r="N31" s="84">
        <v>190545.39</v>
      </c>
    </row>
    <row r="32" spans="1:14" ht="12.95" customHeight="1">
      <c r="A32" s="58"/>
      <c r="B32" s="202" t="s">
        <v>90</v>
      </c>
      <c r="C32" s="203"/>
      <c r="D32" s="204"/>
      <c r="E32" s="205"/>
      <c r="F32" s="205"/>
      <c r="G32" s="205"/>
      <c r="H32" s="205"/>
      <c r="I32" s="205"/>
      <c r="J32" s="205"/>
      <c r="K32" s="206"/>
      <c r="L32" s="65">
        <f>SUM(L27:L31)</f>
        <v>52</v>
      </c>
      <c r="M32" s="65">
        <f>SUM(M27:M31)</f>
        <v>890280</v>
      </c>
      <c r="N32" s="65">
        <f>SUM(N27:N31)</f>
        <v>7567988.7599999998</v>
      </c>
    </row>
    <row r="33" spans="1:14" ht="12.95" customHeight="1">
      <c r="A33" s="58"/>
      <c r="B33" s="196" t="s">
        <v>84</v>
      </c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8"/>
    </row>
    <row r="34" spans="1:14" ht="12.95" customHeight="1">
      <c r="A34" s="58"/>
      <c r="B34" s="46" t="s">
        <v>135</v>
      </c>
      <c r="C34" s="59" t="s">
        <v>136</v>
      </c>
      <c r="D34" s="121">
        <v>5.94</v>
      </c>
      <c r="E34" s="121">
        <v>5.97</v>
      </c>
      <c r="F34" s="121">
        <v>5.94</v>
      </c>
      <c r="G34" s="121">
        <v>5.96</v>
      </c>
      <c r="H34" s="121">
        <v>5.94</v>
      </c>
      <c r="I34" s="121">
        <v>5.95</v>
      </c>
      <c r="J34" s="121">
        <v>5.93</v>
      </c>
      <c r="K34" s="122">
        <v>0.34</v>
      </c>
      <c r="L34" s="119">
        <v>70</v>
      </c>
      <c r="M34" s="120">
        <v>13281893</v>
      </c>
      <c r="N34" s="120">
        <v>79158855.920000002</v>
      </c>
    </row>
    <row r="35" spans="1:14" ht="12.95" customHeight="1">
      <c r="A35" s="58"/>
      <c r="B35" s="46" t="s">
        <v>174</v>
      </c>
      <c r="C35" s="59" t="s">
        <v>175</v>
      </c>
      <c r="D35" s="121">
        <v>2.4500000000000002</v>
      </c>
      <c r="E35" s="121">
        <v>2.4500000000000002</v>
      </c>
      <c r="F35" s="121">
        <v>2.4500000000000002</v>
      </c>
      <c r="G35" s="121">
        <v>2.4500000000000002</v>
      </c>
      <c r="H35" s="121">
        <v>2.4500000000000002</v>
      </c>
      <c r="I35" s="121">
        <v>2.4500000000000002</v>
      </c>
      <c r="J35" s="121">
        <v>2.4500000000000002</v>
      </c>
      <c r="K35" s="122">
        <v>0</v>
      </c>
      <c r="L35" s="119">
        <v>5</v>
      </c>
      <c r="M35" s="120">
        <v>200405</v>
      </c>
      <c r="N35" s="120">
        <v>490992.25</v>
      </c>
    </row>
    <row r="36" spans="1:14" ht="12.95" customHeight="1">
      <c r="A36" s="58"/>
      <c r="B36" s="46" t="s">
        <v>164</v>
      </c>
      <c r="C36" s="59" t="s">
        <v>165</v>
      </c>
      <c r="D36" s="121">
        <v>18</v>
      </c>
      <c r="E36" s="121">
        <v>18</v>
      </c>
      <c r="F36" s="121">
        <v>18</v>
      </c>
      <c r="G36" s="121">
        <v>18</v>
      </c>
      <c r="H36" s="121">
        <v>18</v>
      </c>
      <c r="I36" s="121">
        <v>18</v>
      </c>
      <c r="J36" s="121">
        <v>18</v>
      </c>
      <c r="K36" s="122">
        <v>0</v>
      </c>
      <c r="L36" s="119">
        <v>1</v>
      </c>
      <c r="M36" s="120">
        <v>12036</v>
      </c>
      <c r="N36" s="120">
        <v>216648</v>
      </c>
    </row>
    <row r="37" spans="1:14" ht="12.95" customHeight="1">
      <c r="A37" s="58"/>
      <c r="B37" s="46" t="s">
        <v>193</v>
      </c>
      <c r="C37" s="59" t="s">
        <v>194</v>
      </c>
      <c r="D37" s="121">
        <v>1.28</v>
      </c>
      <c r="E37" s="121">
        <v>1.31</v>
      </c>
      <c r="F37" s="121">
        <v>1.28</v>
      </c>
      <c r="G37" s="121">
        <v>1.28</v>
      </c>
      <c r="H37" s="121">
        <v>1.26</v>
      </c>
      <c r="I37" s="121">
        <v>1.28</v>
      </c>
      <c r="J37" s="121">
        <v>1.28</v>
      </c>
      <c r="K37" s="122">
        <v>0</v>
      </c>
      <c r="L37" s="119">
        <v>5</v>
      </c>
      <c r="M37" s="120">
        <v>1754</v>
      </c>
      <c r="N37" s="120">
        <v>2251.1799999999998</v>
      </c>
    </row>
    <row r="38" spans="1:14" ht="12.95" customHeight="1">
      <c r="A38" s="58"/>
      <c r="B38" s="46" t="s">
        <v>199</v>
      </c>
      <c r="C38" s="59" t="s">
        <v>200</v>
      </c>
      <c r="D38" s="121">
        <v>2.54</v>
      </c>
      <c r="E38" s="121">
        <v>2.54</v>
      </c>
      <c r="F38" s="121">
        <v>2.52</v>
      </c>
      <c r="G38" s="121">
        <v>2.52</v>
      </c>
      <c r="H38" s="121">
        <v>2.56</v>
      </c>
      <c r="I38" s="121">
        <v>2.52</v>
      </c>
      <c r="J38" s="121">
        <v>2.54</v>
      </c>
      <c r="K38" s="122">
        <v>-0.79</v>
      </c>
      <c r="L38" s="119">
        <v>2</v>
      </c>
      <c r="M38" s="120">
        <v>1695</v>
      </c>
      <c r="N38" s="120">
        <v>4279.22</v>
      </c>
    </row>
    <row r="39" spans="1:14" ht="12.95" customHeight="1">
      <c r="A39" s="58"/>
      <c r="B39" s="46" t="s">
        <v>269</v>
      </c>
      <c r="C39" s="59" t="s">
        <v>270</v>
      </c>
      <c r="D39" s="121">
        <v>2.13</v>
      </c>
      <c r="E39" s="121">
        <v>2.15</v>
      </c>
      <c r="F39" s="121">
        <v>2.13</v>
      </c>
      <c r="G39" s="121">
        <v>2.14</v>
      </c>
      <c r="H39" s="121">
        <v>2.12</v>
      </c>
      <c r="I39" s="121">
        <v>2.15</v>
      </c>
      <c r="J39" s="121">
        <v>2.13</v>
      </c>
      <c r="K39" s="122">
        <v>0.94</v>
      </c>
      <c r="L39" s="119">
        <v>44</v>
      </c>
      <c r="M39" s="120">
        <v>12758137</v>
      </c>
      <c r="N39" s="120">
        <v>27239729.210000001</v>
      </c>
    </row>
    <row r="40" spans="1:14" ht="12.95" customHeight="1">
      <c r="A40" s="58"/>
      <c r="B40" s="46" t="s">
        <v>177</v>
      </c>
      <c r="C40" s="59" t="s">
        <v>142</v>
      </c>
      <c r="D40" s="121">
        <v>2.2999999999999998</v>
      </c>
      <c r="E40" s="121">
        <v>2.2999999999999998</v>
      </c>
      <c r="F40" s="121">
        <v>2.2999999999999998</v>
      </c>
      <c r="G40" s="121">
        <v>2.2999999999999998</v>
      </c>
      <c r="H40" s="121">
        <v>2.2999999999999998</v>
      </c>
      <c r="I40" s="121">
        <v>2.2999999999999998</v>
      </c>
      <c r="J40" s="121">
        <v>2.2999999999999998</v>
      </c>
      <c r="K40" s="122">
        <v>0</v>
      </c>
      <c r="L40" s="119">
        <v>1</v>
      </c>
      <c r="M40" s="120">
        <v>432</v>
      </c>
      <c r="N40" s="120">
        <v>993.6</v>
      </c>
    </row>
    <row r="41" spans="1:14" ht="12.95" customHeight="1">
      <c r="A41" s="58"/>
      <c r="B41" s="202" t="s">
        <v>91</v>
      </c>
      <c r="C41" s="203"/>
      <c r="D41" s="204"/>
      <c r="E41" s="205"/>
      <c r="F41" s="205"/>
      <c r="G41" s="205"/>
      <c r="H41" s="205"/>
      <c r="I41" s="205"/>
      <c r="J41" s="205"/>
      <c r="K41" s="206"/>
      <c r="L41" s="65">
        <f>SUM(L34:L40)</f>
        <v>128</v>
      </c>
      <c r="M41" s="65">
        <f>SUM(M34:M40)</f>
        <v>26256352</v>
      </c>
      <c r="N41" s="65">
        <f>SUM(N34:N40)</f>
        <v>107113749.38</v>
      </c>
    </row>
    <row r="42" spans="1:14" ht="12.95" customHeight="1">
      <c r="A42" s="58"/>
      <c r="B42" s="196" t="s">
        <v>31</v>
      </c>
      <c r="C42" s="197"/>
      <c r="D42" s="197"/>
      <c r="E42" s="197"/>
      <c r="F42" s="197"/>
      <c r="G42" s="197"/>
      <c r="H42" s="197"/>
      <c r="I42" s="197"/>
      <c r="J42" s="197"/>
      <c r="K42" s="197"/>
      <c r="L42" s="197"/>
      <c r="M42" s="197"/>
      <c r="N42" s="198"/>
    </row>
    <row r="43" spans="1:14" ht="12.95" customHeight="1">
      <c r="A43" s="58"/>
      <c r="B43" s="46" t="s">
        <v>158</v>
      </c>
      <c r="C43" s="59" t="s">
        <v>159</v>
      </c>
      <c r="D43" s="121">
        <v>11.7</v>
      </c>
      <c r="E43" s="121">
        <v>11.7</v>
      </c>
      <c r="F43" s="121">
        <v>11.7</v>
      </c>
      <c r="G43" s="121">
        <v>11.7</v>
      </c>
      <c r="H43" s="121">
        <v>11.58</v>
      </c>
      <c r="I43" s="121">
        <v>11.7</v>
      </c>
      <c r="J43" s="121">
        <v>11.58</v>
      </c>
      <c r="K43" s="122">
        <v>1.04</v>
      </c>
      <c r="L43" s="119">
        <v>1</v>
      </c>
      <c r="M43" s="120">
        <v>1000</v>
      </c>
      <c r="N43" s="120">
        <v>11700</v>
      </c>
    </row>
    <row r="44" spans="1:14" ht="12.95" customHeight="1">
      <c r="A44" s="58"/>
      <c r="B44" s="46" t="s">
        <v>115</v>
      </c>
      <c r="C44" s="59" t="s">
        <v>114</v>
      </c>
      <c r="D44" s="121">
        <v>9.0500000000000007</v>
      </c>
      <c r="E44" s="121">
        <v>9.0500000000000007</v>
      </c>
      <c r="F44" s="121">
        <v>9</v>
      </c>
      <c r="G44" s="121">
        <v>9</v>
      </c>
      <c r="H44" s="121">
        <v>9.0500000000000007</v>
      </c>
      <c r="I44" s="121">
        <v>9</v>
      </c>
      <c r="J44" s="121">
        <v>9.0500000000000007</v>
      </c>
      <c r="K44" s="122">
        <v>-0.55000000000000004</v>
      </c>
      <c r="L44" s="119">
        <v>5</v>
      </c>
      <c r="M44" s="120">
        <v>226435</v>
      </c>
      <c r="N44" s="120">
        <v>2038074.8</v>
      </c>
    </row>
    <row r="45" spans="1:14" ht="12.95" customHeight="1">
      <c r="A45" s="58"/>
      <c r="B45" s="46" t="s">
        <v>311</v>
      </c>
      <c r="C45" s="59" t="s">
        <v>312</v>
      </c>
      <c r="D45" s="121">
        <v>49</v>
      </c>
      <c r="E45" s="121">
        <v>51</v>
      </c>
      <c r="F45" s="121">
        <v>49</v>
      </c>
      <c r="G45" s="121">
        <v>50</v>
      </c>
      <c r="H45" s="121">
        <v>51</v>
      </c>
      <c r="I45" s="121">
        <v>51</v>
      </c>
      <c r="J45" s="121">
        <v>51</v>
      </c>
      <c r="K45" s="122">
        <v>0</v>
      </c>
      <c r="L45" s="119">
        <v>3</v>
      </c>
      <c r="M45" s="120">
        <v>40307</v>
      </c>
      <c r="N45" s="120">
        <v>2015257</v>
      </c>
    </row>
    <row r="46" spans="1:14" ht="12.95" customHeight="1">
      <c r="A46" s="58"/>
      <c r="B46" s="46" t="s">
        <v>213</v>
      </c>
      <c r="C46" s="59" t="s">
        <v>214</v>
      </c>
      <c r="D46" s="121">
        <v>9.25</v>
      </c>
      <c r="E46" s="121">
        <v>9.25</v>
      </c>
      <c r="F46" s="121">
        <v>9.25</v>
      </c>
      <c r="G46" s="121">
        <v>9.25</v>
      </c>
      <c r="H46" s="121">
        <v>9.25</v>
      </c>
      <c r="I46" s="121">
        <v>9.25</v>
      </c>
      <c r="J46" s="121">
        <v>9.25</v>
      </c>
      <c r="K46" s="122">
        <v>0</v>
      </c>
      <c r="L46" s="119">
        <v>1</v>
      </c>
      <c r="M46" s="120">
        <v>107</v>
      </c>
      <c r="N46" s="120">
        <v>989.75</v>
      </c>
    </row>
    <row r="47" spans="1:14" ht="12.95" customHeight="1">
      <c r="A47" s="58"/>
      <c r="B47" s="46" t="s">
        <v>99</v>
      </c>
      <c r="C47" s="59" t="s">
        <v>100</v>
      </c>
      <c r="D47" s="121">
        <v>23</v>
      </c>
      <c r="E47" s="121">
        <v>23</v>
      </c>
      <c r="F47" s="121">
        <v>23</v>
      </c>
      <c r="G47" s="121">
        <v>23</v>
      </c>
      <c r="H47" s="121">
        <v>23</v>
      </c>
      <c r="I47" s="121">
        <v>23</v>
      </c>
      <c r="J47" s="121">
        <v>23</v>
      </c>
      <c r="K47" s="122">
        <v>0</v>
      </c>
      <c r="L47" s="119">
        <v>1</v>
      </c>
      <c r="M47" s="120">
        <v>432</v>
      </c>
      <c r="N47" s="120">
        <v>9936</v>
      </c>
    </row>
    <row r="48" spans="1:14" ht="12.95" customHeight="1">
      <c r="A48" s="58"/>
      <c r="B48" s="202" t="s">
        <v>92</v>
      </c>
      <c r="C48" s="203"/>
      <c r="D48" s="204"/>
      <c r="E48" s="205"/>
      <c r="F48" s="205"/>
      <c r="G48" s="205"/>
      <c r="H48" s="205"/>
      <c r="I48" s="205"/>
      <c r="J48" s="205"/>
      <c r="K48" s="206"/>
      <c r="L48" s="64">
        <f>SUM(L43:L47)</f>
        <v>11</v>
      </c>
      <c r="M48" s="61">
        <f>SUM(M43:M47)</f>
        <v>268281</v>
      </c>
      <c r="N48" s="61">
        <f>SUM(N43:N47)</f>
        <v>4075957.55</v>
      </c>
    </row>
    <row r="49" spans="1:14" ht="12.95" customHeight="1">
      <c r="A49" s="58"/>
      <c r="B49" s="196" t="s">
        <v>85</v>
      </c>
      <c r="C49" s="197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8"/>
    </row>
    <row r="50" spans="1:14" ht="12.95" customHeight="1">
      <c r="A50" s="58"/>
      <c r="B50" s="46" t="s">
        <v>265</v>
      </c>
      <c r="C50" s="59" t="s">
        <v>266</v>
      </c>
      <c r="D50" s="63">
        <v>7</v>
      </c>
      <c r="E50" s="63">
        <v>7.2</v>
      </c>
      <c r="F50" s="63">
        <v>6.9</v>
      </c>
      <c r="G50" s="63">
        <v>7.09</v>
      </c>
      <c r="H50" s="63">
        <v>6.95</v>
      </c>
      <c r="I50" s="95">
        <v>7.2</v>
      </c>
      <c r="J50" s="95">
        <v>6.95</v>
      </c>
      <c r="K50" s="98">
        <v>3.6</v>
      </c>
      <c r="L50" s="99">
        <v>17</v>
      </c>
      <c r="M50" s="100">
        <v>309263</v>
      </c>
      <c r="N50" s="100">
        <v>2191897.9</v>
      </c>
    </row>
    <row r="51" spans="1:14" ht="12.95" customHeight="1">
      <c r="A51" s="58"/>
      <c r="B51" s="46" t="s">
        <v>289</v>
      </c>
      <c r="C51" s="59" t="s">
        <v>290</v>
      </c>
      <c r="D51" s="63">
        <v>5.99</v>
      </c>
      <c r="E51" s="121">
        <v>5.99</v>
      </c>
      <c r="F51" s="121">
        <v>5.99</v>
      </c>
      <c r="G51" s="121">
        <v>5.99</v>
      </c>
      <c r="H51" s="63">
        <v>5.99</v>
      </c>
      <c r="I51" s="121">
        <v>5.99</v>
      </c>
      <c r="J51" s="121">
        <v>5.99</v>
      </c>
      <c r="K51" s="122">
        <v>0</v>
      </c>
      <c r="L51" s="119">
        <v>4</v>
      </c>
      <c r="M51" s="120">
        <v>2665</v>
      </c>
      <c r="N51" s="120">
        <v>15963.35</v>
      </c>
    </row>
    <row r="52" spans="1:14" ht="12.95" customHeight="1">
      <c r="A52" s="58"/>
      <c r="B52" s="202" t="s">
        <v>219</v>
      </c>
      <c r="C52" s="203"/>
      <c r="D52" s="204"/>
      <c r="E52" s="205"/>
      <c r="F52" s="205"/>
      <c r="G52" s="205"/>
      <c r="H52" s="205"/>
      <c r="I52" s="205"/>
      <c r="J52" s="205"/>
      <c r="K52" s="206"/>
      <c r="L52" s="64">
        <f>SUM(L50:L51)</f>
        <v>21</v>
      </c>
      <c r="M52" s="61">
        <f>SUM(M50:M51)</f>
        <v>311928</v>
      </c>
      <c r="N52" s="61">
        <f>SUM(N50:N51)</f>
        <v>2207861.25</v>
      </c>
    </row>
    <row r="53" spans="1:14" s="52" customFormat="1" ht="12.95" customHeight="1">
      <c r="B53" s="66" t="s">
        <v>32</v>
      </c>
      <c r="C53" s="207"/>
      <c r="D53" s="208"/>
      <c r="E53" s="208"/>
      <c r="F53" s="208"/>
      <c r="G53" s="208"/>
      <c r="H53" s="208"/>
      <c r="I53" s="208"/>
      <c r="J53" s="208"/>
      <c r="K53" s="209"/>
      <c r="L53" s="67">
        <f>L52+L48+L41+L32+L21+L17+L25</f>
        <v>1019</v>
      </c>
      <c r="M53" s="67">
        <f>M52+M48+M41+M32+M21+M17+M25</f>
        <v>586793612</v>
      </c>
      <c r="N53" s="67">
        <f>N52+N48+N41+N32+N21+N17+N25</f>
        <v>1117831086.4000001</v>
      </c>
    </row>
    <row r="54" spans="1:14" s="52" customFormat="1" ht="22.5" customHeight="1">
      <c r="A54" s="51"/>
      <c r="B54" s="199" t="s">
        <v>309</v>
      </c>
      <c r="C54" s="200"/>
      <c r="D54" s="200"/>
      <c r="E54" s="200"/>
      <c r="F54" s="200"/>
      <c r="G54" s="200"/>
      <c r="H54" s="200"/>
      <c r="I54" s="200"/>
      <c r="J54" s="200"/>
      <c r="K54" s="200"/>
      <c r="L54" s="200"/>
      <c r="M54" s="200"/>
      <c r="N54" s="201"/>
    </row>
    <row r="55" spans="1:14" s="52" customFormat="1" ht="41.25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s="52" customFormat="1" ht="13.5" customHeight="1">
      <c r="B56" s="196" t="s">
        <v>29</v>
      </c>
      <c r="C56" s="197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8"/>
    </row>
    <row r="57" spans="1:14" ht="13.5" customHeight="1">
      <c r="A57" s="58"/>
      <c r="B57" s="46" t="s">
        <v>282</v>
      </c>
      <c r="C57" s="59" t="s">
        <v>283</v>
      </c>
      <c r="D57" s="121">
        <v>0.11</v>
      </c>
      <c r="E57" s="121">
        <v>0.11</v>
      </c>
      <c r="F57" s="121">
        <v>0.11</v>
      </c>
      <c r="G57" s="121">
        <v>0.11</v>
      </c>
      <c r="H57" s="94">
        <v>0.11</v>
      </c>
      <c r="I57" s="121">
        <v>0.11</v>
      </c>
      <c r="J57" s="121">
        <v>0.11</v>
      </c>
      <c r="K57" s="122">
        <v>0</v>
      </c>
      <c r="L57" s="119">
        <v>2</v>
      </c>
      <c r="M57" s="120">
        <v>26500000000</v>
      </c>
      <c r="N57" s="120">
        <v>2915000000</v>
      </c>
    </row>
    <row r="58" spans="1:14" ht="13.5" customHeight="1">
      <c r="A58" s="58"/>
      <c r="B58" s="46" t="s">
        <v>166</v>
      </c>
      <c r="C58" s="59" t="s">
        <v>167</v>
      </c>
      <c r="D58" s="121">
        <v>0.1</v>
      </c>
      <c r="E58" s="121">
        <v>0.1</v>
      </c>
      <c r="F58" s="121">
        <v>0.1</v>
      </c>
      <c r="G58" s="121">
        <v>0.1</v>
      </c>
      <c r="H58" s="121">
        <v>0.1</v>
      </c>
      <c r="I58" s="121">
        <v>0.1</v>
      </c>
      <c r="J58" s="121">
        <v>0.1</v>
      </c>
      <c r="K58" s="122">
        <v>0</v>
      </c>
      <c r="L58" s="119">
        <v>2</v>
      </c>
      <c r="M58" s="120">
        <v>315000</v>
      </c>
      <c r="N58" s="120">
        <v>31500</v>
      </c>
    </row>
    <row r="59" spans="1:14" ht="13.5" customHeight="1">
      <c r="A59" s="58"/>
      <c r="B59" s="46" t="s">
        <v>207</v>
      </c>
      <c r="C59" s="59" t="s">
        <v>208</v>
      </c>
      <c r="D59" s="121">
        <v>0.6</v>
      </c>
      <c r="E59" s="121">
        <v>0.6</v>
      </c>
      <c r="F59" s="121">
        <v>0.59</v>
      </c>
      <c r="G59" s="121">
        <v>0.59</v>
      </c>
      <c r="H59" s="121">
        <v>0.6</v>
      </c>
      <c r="I59" s="121">
        <v>0.59</v>
      </c>
      <c r="J59" s="121">
        <v>0.6</v>
      </c>
      <c r="K59" s="122">
        <v>-1.67</v>
      </c>
      <c r="L59" s="119">
        <v>2</v>
      </c>
      <c r="M59" s="120">
        <v>6398</v>
      </c>
      <c r="N59" s="120">
        <v>3793.8</v>
      </c>
    </row>
    <row r="60" spans="1:14" ht="13.5" customHeight="1">
      <c r="A60" s="58"/>
      <c r="B60" s="202" t="s">
        <v>89</v>
      </c>
      <c r="C60" s="203"/>
      <c r="D60" s="204"/>
      <c r="E60" s="205"/>
      <c r="F60" s="205"/>
      <c r="G60" s="205"/>
      <c r="H60" s="205"/>
      <c r="I60" s="205"/>
      <c r="J60" s="205"/>
      <c r="K60" s="206"/>
      <c r="L60" s="65">
        <f>SUM(L57:L59)</f>
        <v>6</v>
      </c>
      <c r="M60" s="65">
        <f>SUM(M57:M59)</f>
        <v>26500321398</v>
      </c>
      <c r="N60" s="65">
        <f>SUM(N57:N59)</f>
        <v>2915035293.8000002</v>
      </c>
    </row>
    <row r="61" spans="1:14" s="52" customFormat="1" ht="13.5" customHeight="1">
      <c r="B61" s="196" t="s">
        <v>94</v>
      </c>
      <c r="C61" s="197"/>
      <c r="D61" s="197"/>
      <c r="E61" s="197"/>
      <c r="F61" s="197"/>
      <c r="G61" s="197"/>
      <c r="H61" s="197"/>
      <c r="I61" s="197"/>
      <c r="J61" s="197"/>
      <c r="K61" s="197"/>
      <c r="L61" s="197"/>
      <c r="M61" s="197"/>
      <c r="N61" s="198"/>
    </row>
    <row r="62" spans="1:14" ht="13.5" customHeight="1">
      <c r="A62" s="58"/>
      <c r="B62" s="46" t="s">
        <v>275</v>
      </c>
      <c r="C62" s="59" t="s">
        <v>276</v>
      </c>
      <c r="D62" s="121">
        <v>6.05</v>
      </c>
      <c r="E62" s="121">
        <v>6.05</v>
      </c>
      <c r="F62" s="121">
        <v>5.9</v>
      </c>
      <c r="G62" s="121">
        <v>5.99</v>
      </c>
      <c r="H62" s="121">
        <v>6.07</v>
      </c>
      <c r="I62" s="121">
        <v>5.9</v>
      </c>
      <c r="J62" s="121">
        <v>6.05</v>
      </c>
      <c r="K62" s="122">
        <v>-2.48</v>
      </c>
      <c r="L62" s="119">
        <v>12</v>
      </c>
      <c r="M62" s="120">
        <v>108612</v>
      </c>
      <c r="N62" s="120">
        <v>650843.46</v>
      </c>
    </row>
    <row r="63" spans="1:14" ht="13.5" customHeight="1">
      <c r="A63" s="58"/>
      <c r="B63" s="202" t="s">
        <v>279</v>
      </c>
      <c r="C63" s="203"/>
      <c r="D63" s="204"/>
      <c r="E63" s="205"/>
      <c r="F63" s="205"/>
      <c r="G63" s="205"/>
      <c r="H63" s="205"/>
      <c r="I63" s="205"/>
      <c r="J63" s="205"/>
      <c r="K63" s="206"/>
      <c r="L63" s="65">
        <f>SUM(L62:L62)</f>
        <v>12</v>
      </c>
      <c r="M63" s="65">
        <f>SUM(M62:M62)</f>
        <v>108612</v>
      </c>
      <c r="N63" s="65">
        <f>SUM(N62:N62)</f>
        <v>650843.46</v>
      </c>
    </row>
    <row r="64" spans="1:14" ht="13.5" customHeight="1">
      <c r="A64" s="58"/>
      <c r="B64" s="196" t="s">
        <v>84</v>
      </c>
      <c r="C64" s="197"/>
      <c r="D64" s="197"/>
      <c r="E64" s="197"/>
      <c r="F64" s="197"/>
      <c r="G64" s="197"/>
      <c r="H64" s="197"/>
      <c r="I64" s="197"/>
      <c r="J64" s="197"/>
      <c r="K64" s="197"/>
      <c r="L64" s="197"/>
      <c r="M64" s="197"/>
      <c r="N64" s="198"/>
    </row>
    <row r="65" spans="1:14" ht="13.5" customHeight="1">
      <c r="A65" s="58"/>
      <c r="B65" s="46" t="s">
        <v>33</v>
      </c>
      <c r="C65" s="59" t="s">
        <v>34</v>
      </c>
      <c r="D65" s="81">
        <v>1.89</v>
      </c>
      <c r="E65" s="81">
        <v>1.89</v>
      </c>
      <c r="F65" s="81">
        <v>1.84</v>
      </c>
      <c r="G65" s="86">
        <v>1.84</v>
      </c>
      <c r="H65" s="86">
        <v>1.89</v>
      </c>
      <c r="I65" s="81">
        <v>1.84</v>
      </c>
      <c r="J65" s="81">
        <v>1.89</v>
      </c>
      <c r="K65" s="82">
        <v>-2.65</v>
      </c>
      <c r="L65" s="83">
        <v>5</v>
      </c>
      <c r="M65" s="84">
        <v>207050</v>
      </c>
      <c r="N65" s="84">
        <v>381074.5</v>
      </c>
    </row>
    <row r="66" spans="1:14" ht="13.5" customHeight="1">
      <c r="A66" s="58"/>
      <c r="B66" s="202" t="s">
        <v>91</v>
      </c>
      <c r="C66" s="203"/>
      <c r="D66" s="204"/>
      <c r="E66" s="205"/>
      <c r="F66" s="205"/>
      <c r="G66" s="205"/>
      <c r="H66" s="205"/>
      <c r="I66" s="205"/>
      <c r="J66" s="205"/>
      <c r="K66" s="206"/>
      <c r="L66" s="65">
        <f>SUM(L65:L65)</f>
        <v>5</v>
      </c>
      <c r="M66" s="65">
        <f>SUM(M65:M65)</f>
        <v>207050</v>
      </c>
      <c r="N66" s="65">
        <f>SUM(N65:N65)</f>
        <v>381074.5</v>
      </c>
    </row>
    <row r="67" spans="1:14" ht="13.5" customHeight="1">
      <c r="A67" s="58"/>
      <c r="B67" s="196" t="s">
        <v>84</v>
      </c>
      <c r="C67" s="197"/>
      <c r="D67" s="197"/>
      <c r="E67" s="197"/>
      <c r="F67" s="197"/>
      <c r="G67" s="197"/>
      <c r="H67" s="197"/>
      <c r="I67" s="197"/>
      <c r="J67" s="197"/>
      <c r="K67" s="197"/>
      <c r="L67" s="197"/>
      <c r="M67" s="197"/>
      <c r="N67" s="198"/>
    </row>
    <row r="68" spans="1:14" ht="13.5" customHeight="1">
      <c r="A68" s="58"/>
      <c r="B68" s="46" t="s">
        <v>35</v>
      </c>
      <c r="C68" s="59" t="s">
        <v>36</v>
      </c>
      <c r="D68" s="86">
        <v>2.75</v>
      </c>
      <c r="E68" s="86">
        <v>2.75</v>
      </c>
      <c r="F68" s="86">
        <v>2.7</v>
      </c>
      <c r="G68" s="86">
        <v>2.71</v>
      </c>
      <c r="H68" s="86">
        <v>2.76</v>
      </c>
      <c r="I68" s="86">
        <v>2.7</v>
      </c>
      <c r="J68" s="86">
        <v>2.76</v>
      </c>
      <c r="K68" s="91">
        <v>-2.17</v>
      </c>
      <c r="L68" s="92">
        <v>21</v>
      </c>
      <c r="M68" s="93">
        <v>1408370</v>
      </c>
      <c r="N68" s="93">
        <v>3814316.09</v>
      </c>
    </row>
    <row r="69" spans="1:14" ht="13.5" customHeight="1">
      <c r="A69" s="58"/>
      <c r="B69" s="202" t="s">
        <v>91</v>
      </c>
      <c r="C69" s="203"/>
      <c r="D69" s="204"/>
      <c r="E69" s="205"/>
      <c r="F69" s="205"/>
      <c r="G69" s="205"/>
      <c r="H69" s="205"/>
      <c r="I69" s="205"/>
      <c r="J69" s="205"/>
      <c r="K69" s="206"/>
      <c r="L69" s="65">
        <f>SUM(L68:L68)</f>
        <v>21</v>
      </c>
      <c r="M69" s="65">
        <f>SUM(M68:M68)</f>
        <v>1408370</v>
      </c>
      <c r="N69" s="65">
        <f>SUM(N68:N68)</f>
        <v>3814316.09</v>
      </c>
    </row>
    <row r="70" spans="1:14" s="52" customFormat="1" ht="12.95" customHeight="1">
      <c r="B70" s="66" t="s">
        <v>137</v>
      </c>
      <c r="C70" s="207"/>
      <c r="D70" s="208"/>
      <c r="E70" s="208"/>
      <c r="F70" s="208"/>
      <c r="G70" s="208"/>
      <c r="H70" s="208"/>
      <c r="I70" s="208"/>
      <c r="J70" s="208"/>
      <c r="K70" s="209"/>
      <c r="L70" s="67">
        <f>L69+L66+L60+L63</f>
        <v>44</v>
      </c>
      <c r="M70" s="67">
        <f t="shared" ref="M70:N70" si="0">M69+M66+M60+M63</f>
        <v>26502045430</v>
      </c>
      <c r="N70" s="67">
        <f t="shared" si="0"/>
        <v>2919881527.8500004</v>
      </c>
    </row>
    <row r="71" spans="1:14" s="52" customFormat="1" ht="19.5" customHeight="1">
      <c r="A71" s="51"/>
      <c r="B71" s="199" t="s">
        <v>308</v>
      </c>
      <c r="C71" s="200"/>
      <c r="D71" s="200"/>
      <c r="E71" s="200"/>
      <c r="F71" s="200"/>
      <c r="G71" s="200"/>
      <c r="H71" s="200"/>
      <c r="I71" s="200"/>
      <c r="J71" s="200"/>
      <c r="K71" s="200"/>
      <c r="L71" s="200"/>
      <c r="M71" s="200"/>
      <c r="N71" s="201"/>
    </row>
    <row r="72" spans="1:14" s="52" customFormat="1" ht="48" customHeight="1">
      <c r="B72" s="53" t="s">
        <v>15</v>
      </c>
      <c r="C72" s="54" t="s">
        <v>20</v>
      </c>
      <c r="D72" s="54" t="s">
        <v>21</v>
      </c>
      <c r="E72" s="54" t="s">
        <v>22</v>
      </c>
      <c r="F72" s="54" t="s">
        <v>23</v>
      </c>
      <c r="G72" s="54" t="s">
        <v>24</v>
      </c>
      <c r="H72" s="54" t="s">
        <v>25</v>
      </c>
      <c r="I72" s="54" t="s">
        <v>19</v>
      </c>
      <c r="J72" s="54" t="s">
        <v>26</v>
      </c>
      <c r="K72" s="55" t="s">
        <v>27</v>
      </c>
      <c r="L72" s="56" t="s">
        <v>28</v>
      </c>
      <c r="M72" s="56" t="s">
        <v>18</v>
      </c>
      <c r="N72" s="57" t="s">
        <v>7</v>
      </c>
    </row>
    <row r="73" spans="1:14" s="52" customFormat="1" ht="14.1" customHeight="1">
      <c r="B73" s="196" t="s">
        <v>29</v>
      </c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198"/>
    </row>
    <row r="74" spans="1:14" ht="14.1" customHeight="1">
      <c r="A74" s="58"/>
      <c r="B74" s="46" t="s">
        <v>168</v>
      </c>
      <c r="C74" s="59" t="s">
        <v>169</v>
      </c>
      <c r="D74" s="86">
        <v>0.17</v>
      </c>
      <c r="E74" s="86">
        <v>0.18</v>
      </c>
      <c r="F74" s="86">
        <v>0.17</v>
      </c>
      <c r="G74" s="86">
        <v>0.17</v>
      </c>
      <c r="H74" s="86">
        <v>0.16</v>
      </c>
      <c r="I74" s="86">
        <v>0.18</v>
      </c>
      <c r="J74" s="86">
        <v>0.17</v>
      </c>
      <c r="K74" s="91">
        <v>5.88</v>
      </c>
      <c r="L74" s="92">
        <v>36</v>
      </c>
      <c r="M74" s="93">
        <v>304996558</v>
      </c>
      <c r="N74" s="93">
        <v>53157562.549999997</v>
      </c>
    </row>
    <row r="75" spans="1:14" ht="14.1" customHeight="1">
      <c r="A75" s="58"/>
      <c r="B75" s="202" t="s">
        <v>89</v>
      </c>
      <c r="C75" s="203"/>
      <c r="D75" s="204"/>
      <c r="E75" s="212"/>
      <c r="F75" s="212"/>
      <c r="G75" s="212"/>
      <c r="H75" s="212"/>
      <c r="I75" s="212"/>
      <c r="J75" s="212"/>
      <c r="K75" s="206"/>
      <c r="L75" s="65">
        <f>SUM(L73:L74)</f>
        <v>36</v>
      </c>
      <c r="M75" s="65">
        <f t="shared" ref="M75:N75" si="1">SUM(M73:M74)</f>
        <v>304996558</v>
      </c>
      <c r="N75" s="65">
        <f t="shared" si="1"/>
        <v>53157562.549999997</v>
      </c>
    </row>
    <row r="76" spans="1:14" ht="14.1" customHeight="1">
      <c r="A76" s="58"/>
      <c r="B76" s="196" t="s">
        <v>84</v>
      </c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8"/>
    </row>
    <row r="77" spans="1:14" ht="14.1" customHeight="1">
      <c r="A77" s="58"/>
      <c r="B77" s="46" t="s">
        <v>232</v>
      </c>
      <c r="C77" s="59" t="s">
        <v>233</v>
      </c>
      <c r="D77" s="86">
        <v>1.03</v>
      </c>
      <c r="E77" s="86">
        <v>1.08</v>
      </c>
      <c r="F77" s="86">
        <v>1.01</v>
      </c>
      <c r="G77" s="86">
        <v>1.02</v>
      </c>
      <c r="H77" s="86">
        <v>1.01</v>
      </c>
      <c r="I77" s="86">
        <v>1.02</v>
      </c>
      <c r="J77" s="86">
        <v>1.03</v>
      </c>
      <c r="K77" s="91">
        <v>-0.97</v>
      </c>
      <c r="L77" s="92">
        <v>23</v>
      </c>
      <c r="M77" s="93">
        <v>8623237</v>
      </c>
      <c r="N77" s="93">
        <v>8780824.7100000009</v>
      </c>
    </row>
    <row r="78" spans="1:14" ht="14.1" customHeight="1">
      <c r="A78" s="58"/>
      <c r="B78" s="46" t="s">
        <v>86</v>
      </c>
      <c r="C78" s="59" t="s">
        <v>42</v>
      </c>
      <c r="D78" s="86">
        <v>1.8</v>
      </c>
      <c r="E78" s="86">
        <v>1.8</v>
      </c>
      <c r="F78" s="86">
        <v>1.79</v>
      </c>
      <c r="G78" s="86">
        <v>1.79</v>
      </c>
      <c r="H78" s="86">
        <v>1.8</v>
      </c>
      <c r="I78" s="86">
        <v>1.79</v>
      </c>
      <c r="J78" s="86">
        <v>1.8</v>
      </c>
      <c r="K78" s="91">
        <v>-0.56000000000000005</v>
      </c>
      <c r="L78" s="92">
        <v>3</v>
      </c>
      <c r="M78" s="93">
        <v>61603</v>
      </c>
      <c r="N78" s="93">
        <v>110379.88</v>
      </c>
    </row>
    <row r="79" spans="1:14" ht="14.1" customHeight="1">
      <c r="A79" s="58"/>
      <c r="B79" s="202" t="s">
        <v>91</v>
      </c>
      <c r="C79" s="203"/>
      <c r="D79" s="204"/>
      <c r="E79" s="205"/>
      <c r="F79" s="205"/>
      <c r="G79" s="205"/>
      <c r="H79" s="205"/>
      <c r="I79" s="205"/>
      <c r="J79" s="205"/>
      <c r="K79" s="206"/>
      <c r="L79" s="65">
        <f>SUM(L77:L78)</f>
        <v>26</v>
      </c>
      <c r="M79" s="65">
        <f>SUM(M77:M78)</f>
        <v>8684840</v>
      </c>
      <c r="N79" s="65">
        <f>SUM(N77:N78)</f>
        <v>8891204.5900000017</v>
      </c>
    </row>
    <row r="80" spans="1:14" ht="14.1" customHeight="1">
      <c r="A80" s="58"/>
      <c r="B80" s="196" t="s">
        <v>84</v>
      </c>
      <c r="C80" s="211"/>
      <c r="D80" s="211"/>
      <c r="E80" s="211"/>
      <c r="F80" s="211"/>
      <c r="G80" s="211"/>
      <c r="H80" s="211"/>
      <c r="I80" s="211"/>
      <c r="J80" s="211"/>
      <c r="K80" s="211"/>
      <c r="L80" s="211"/>
      <c r="M80" s="211"/>
      <c r="N80" s="198"/>
    </row>
    <row r="81" spans="1:14" ht="14.1" customHeight="1">
      <c r="A81" s="58"/>
      <c r="B81" s="101" t="s">
        <v>286</v>
      </c>
      <c r="C81" s="102" t="s">
        <v>285</v>
      </c>
      <c r="D81" s="94">
        <v>2.59</v>
      </c>
      <c r="E81" s="94">
        <v>2.59</v>
      </c>
      <c r="F81" s="95">
        <v>2.4700000000000002</v>
      </c>
      <c r="G81" s="95">
        <v>2.48</v>
      </c>
      <c r="H81" s="95">
        <v>2.5299999999999998</v>
      </c>
      <c r="I81" s="95">
        <v>2.4700000000000002</v>
      </c>
      <c r="J81" s="95">
        <v>2.59</v>
      </c>
      <c r="K81" s="98">
        <v>-4.63</v>
      </c>
      <c r="L81" s="99">
        <v>14</v>
      </c>
      <c r="M81" s="100">
        <v>1493392</v>
      </c>
      <c r="N81" s="100">
        <v>3697294.94</v>
      </c>
    </row>
    <row r="82" spans="1:14" ht="14.1" customHeight="1">
      <c r="A82" s="58"/>
      <c r="B82" s="101" t="s">
        <v>110</v>
      </c>
      <c r="C82" s="102" t="s">
        <v>111</v>
      </c>
      <c r="D82" s="94">
        <v>1.3</v>
      </c>
      <c r="E82" s="94">
        <v>1.3</v>
      </c>
      <c r="F82" s="95">
        <v>1.3</v>
      </c>
      <c r="G82" s="95">
        <v>1.3</v>
      </c>
      <c r="H82" s="95">
        <v>1.31</v>
      </c>
      <c r="I82" s="95">
        <v>1.3</v>
      </c>
      <c r="J82" s="95">
        <v>1.36</v>
      </c>
      <c r="K82" s="98">
        <v>-4.41</v>
      </c>
      <c r="L82" s="99">
        <v>3</v>
      </c>
      <c r="M82" s="100">
        <v>173635</v>
      </c>
      <c r="N82" s="100">
        <v>225725.5</v>
      </c>
    </row>
    <row r="83" spans="1:14" ht="14.1" customHeight="1">
      <c r="A83" s="58"/>
      <c r="B83" s="101" t="s">
        <v>248</v>
      </c>
      <c r="C83" s="102" t="s">
        <v>249</v>
      </c>
      <c r="D83" s="94">
        <v>1.87</v>
      </c>
      <c r="E83" s="94">
        <v>1.87</v>
      </c>
      <c r="F83" s="95">
        <v>1.87</v>
      </c>
      <c r="G83" s="95">
        <v>1.87</v>
      </c>
      <c r="H83" s="95">
        <v>1.87</v>
      </c>
      <c r="I83" s="95">
        <v>1.87</v>
      </c>
      <c r="J83" s="95">
        <v>1.87</v>
      </c>
      <c r="K83" s="98">
        <v>0</v>
      </c>
      <c r="L83" s="99">
        <v>2</v>
      </c>
      <c r="M83" s="100">
        <v>6594</v>
      </c>
      <c r="N83" s="100">
        <v>12330.78</v>
      </c>
    </row>
    <row r="84" spans="1:14" ht="14.1" customHeight="1">
      <c r="A84" s="58"/>
      <c r="B84" s="101" t="s">
        <v>38</v>
      </c>
      <c r="C84" s="102" t="s">
        <v>39</v>
      </c>
      <c r="D84" s="94">
        <v>1.19</v>
      </c>
      <c r="E84" s="94">
        <v>1.24</v>
      </c>
      <c r="F84" s="95">
        <v>1.18</v>
      </c>
      <c r="G84" s="95">
        <v>1.21</v>
      </c>
      <c r="H84" s="95">
        <v>1.25</v>
      </c>
      <c r="I84" s="95">
        <v>1.22</v>
      </c>
      <c r="J84" s="95">
        <v>1.24</v>
      </c>
      <c r="K84" s="98">
        <v>-1.61</v>
      </c>
      <c r="L84" s="99">
        <v>11</v>
      </c>
      <c r="M84" s="100">
        <v>1502000</v>
      </c>
      <c r="N84" s="100">
        <v>1815580</v>
      </c>
    </row>
    <row r="85" spans="1:14" ht="14.1" customHeight="1">
      <c r="A85" s="58"/>
      <c r="B85" s="202" t="s">
        <v>91</v>
      </c>
      <c r="C85" s="203"/>
      <c r="D85" s="204"/>
      <c r="E85" s="212"/>
      <c r="F85" s="212"/>
      <c r="G85" s="212"/>
      <c r="H85" s="212"/>
      <c r="I85" s="212"/>
      <c r="J85" s="212"/>
      <c r="K85" s="206"/>
      <c r="L85" s="65">
        <f>SUM(L81:L84)</f>
        <v>30</v>
      </c>
      <c r="M85" s="65">
        <f>SUM(M81:M84)</f>
        <v>3175621</v>
      </c>
      <c r="N85" s="65">
        <f>SUM(N81:N84)</f>
        <v>5750931.2199999997</v>
      </c>
    </row>
    <row r="86" spans="1:14" ht="14.1" customHeight="1">
      <c r="A86" s="58"/>
      <c r="B86" s="196" t="s">
        <v>31</v>
      </c>
      <c r="C86" s="211"/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198"/>
    </row>
    <row r="87" spans="1:14" ht="14.1" customHeight="1">
      <c r="A87" s="58"/>
      <c r="B87" s="101" t="s">
        <v>273</v>
      </c>
      <c r="C87" s="102" t="s">
        <v>274</v>
      </c>
      <c r="D87" s="81">
        <v>18.399999999999999</v>
      </c>
      <c r="E87" s="81">
        <v>18.399999999999999</v>
      </c>
      <c r="F87" s="81">
        <v>18.399999999999999</v>
      </c>
      <c r="G87" s="86">
        <v>18.399999999999999</v>
      </c>
      <c r="H87" s="86">
        <v>18.5</v>
      </c>
      <c r="I87" s="86">
        <v>18.399999999999999</v>
      </c>
      <c r="J87" s="81">
        <v>18.5</v>
      </c>
      <c r="K87" s="82">
        <v>-0.54</v>
      </c>
      <c r="L87" s="83">
        <v>4</v>
      </c>
      <c r="M87" s="84">
        <v>86000</v>
      </c>
      <c r="N87" s="84">
        <v>1582400</v>
      </c>
    </row>
    <row r="88" spans="1:14" ht="14.1" customHeight="1">
      <c r="A88" s="58"/>
      <c r="B88" s="202" t="s">
        <v>92</v>
      </c>
      <c r="C88" s="203"/>
      <c r="D88" s="204"/>
      <c r="E88" s="212"/>
      <c r="F88" s="212"/>
      <c r="G88" s="212"/>
      <c r="H88" s="212"/>
      <c r="I88" s="212"/>
      <c r="J88" s="212"/>
      <c r="K88" s="206"/>
      <c r="L88" s="65">
        <f>L87</f>
        <v>4</v>
      </c>
      <c r="M88" s="65">
        <f t="shared" ref="M88:N88" si="2">M87</f>
        <v>86000</v>
      </c>
      <c r="N88" s="65">
        <f t="shared" si="2"/>
        <v>1582400</v>
      </c>
    </row>
    <row r="89" spans="1:14" ht="14.1" customHeight="1">
      <c r="A89" s="58"/>
      <c r="B89" s="196" t="s">
        <v>85</v>
      </c>
      <c r="C89" s="211"/>
      <c r="D89" s="211"/>
      <c r="E89" s="211"/>
      <c r="F89" s="211"/>
      <c r="G89" s="211"/>
      <c r="H89" s="211"/>
      <c r="I89" s="211"/>
      <c r="J89" s="211"/>
      <c r="K89" s="211"/>
      <c r="L89" s="211"/>
      <c r="M89" s="211"/>
      <c r="N89" s="198"/>
    </row>
    <row r="90" spans="1:14" ht="14.1" customHeight="1">
      <c r="A90" s="58"/>
      <c r="B90" s="46" t="s">
        <v>226</v>
      </c>
      <c r="C90" s="59" t="s">
        <v>227</v>
      </c>
      <c r="D90" s="63">
        <v>4.9000000000000004</v>
      </c>
      <c r="E90" s="81">
        <v>4.9000000000000004</v>
      </c>
      <c r="F90" s="81">
        <v>4.9000000000000004</v>
      </c>
      <c r="G90" s="81">
        <v>4.9000000000000004</v>
      </c>
      <c r="H90" s="81">
        <v>4.9000000000000004</v>
      </c>
      <c r="I90" s="81">
        <v>4.9000000000000004</v>
      </c>
      <c r="J90" s="81">
        <v>4.9000000000000004</v>
      </c>
      <c r="K90" s="103">
        <v>0</v>
      </c>
      <c r="L90" s="83">
        <v>40</v>
      </c>
      <c r="M90" s="84">
        <v>1495558</v>
      </c>
      <c r="N90" s="84">
        <v>7328234.2000000002</v>
      </c>
    </row>
    <row r="91" spans="1:14" ht="14.1" customHeight="1">
      <c r="A91" s="58"/>
      <c r="B91" s="202" t="s">
        <v>219</v>
      </c>
      <c r="C91" s="203"/>
      <c r="D91" s="204"/>
      <c r="E91" s="212"/>
      <c r="F91" s="212"/>
      <c r="G91" s="212"/>
      <c r="H91" s="212"/>
      <c r="I91" s="212"/>
      <c r="J91" s="212"/>
      <c r="K91" s="206"/>
      <c r="L91" s="64">
        <f>L90</f>
        <v>40</v>
      </c>
      <c r="M91" s="64">
        <f t="shared" ref="M91:N91" si="3">M90</f>
        <v>1495558</v>
      </c>
      <c r="N91" s="84">
        <f t="shared" si="3"/>
        <v>7328234.2000000002</v>
      </c>
    </row>
    <row r="92" spans="1:14" s="52" customFormat="1" ht="14.1" customHeight="1">
      <c r="B92" s="66" t="s">
        <v>71</v>
      </c>
      <c r="C92" s="207"/>
      <c r="D92" s="210"/>
      <c r="E92" s="210"/>
      <c r="F92" s="210"/>
      <c r="G92" s="210"/>
      <c r="H92" s="210"/>
      <c r="I92" s="210"/>
      <c r="J92" s="210"/>
      <c r="K92" s="209"/>
      <c r="L92" s="67">
        <f>L91+L88+L85+L75+L79</f>
        <v>136</v>
      </c>
      <c r="M92" s="67">
        <f>M91+M88+M85+M75+M79</f>
        <v>318438577</v>
      </c>
      <c r="N92" s="67">
        <f>N91+N88+N85+N75+N79</f>
        <v>76710332.560000002</v>
      </c>
    </row>
    <row r="93" spans="1:14" s="52" customFormat="1" ht="14.1" customHeight="1">
      <c r="B93" s="66" t="s">
        <v>40</v>
      </c>
      <c r="C93" s="207"/>
      <c r="D93" s="210"/>
      <c r="E93" s="210"/>
      <c r="F93" s="210"/>
      <c r="G93" s="210"/>
      <c r="H93" s="210"/>
      <c r="I93" s="210"/>
      <c r="J93" s="210"/>
      <c r="K93" s="209"/>
      <c r="L93" s="67">
        <f>L92+L70+L53</f>
        <v>1199</v>
      </c>
      <c r="M93" s="67">
        <f>M92+M70+M53</f>
        <v>27407277619</v>
      </c>
      <c r="N93" s="67">
        <f>N92+N70+N53</f>
        <v>4114422946.8100004</v>
      </c>
    </row>
    <row r="94" spans="1:14" ht="12.95" customHeight="1">
      <c r="A94" s="58"/>
      <c r="N94" s="72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" ht="12.95" customHeight="1">
      <c r="A97" s="58"/>
    </row>
  </sheetData>
  <mergeCells count="55">
    <mergeCell ref="B33:N33"/>
    <mergeCell ref="D41:K41"/>
    <mergeCell ref="B41:C41"/>
    <mergeCell ref="C53:K53"/>
    <mergeCell ref="B42:N42"/>
    <mergeCell ref="D48:K48"/>
    <mergeCell ref="B48:C48"/>
    <mergeCell ref="B49:N49"/>
    <mergeCell ref="B52:C52"/>
    <mergeCell ref="D52:K52"/>
    <mergeCell ref="B21:C21"/>
    <mergeCell ref="D21:K21"/>
    <mergeCell ref="B26:N26"/>
    <mergeCell ref="B32:C32"/>
    <mergeCell ref="D32:K32"/>
    <mergeCell ref="B22:N22"/>
    <mergeCell ref="B25:C25"/>
    <mergeCell ref="D25:K25"/>
    <mergeCell ref="B1:N1"/>
    <mergeCell ref="B3:N3"/>
    <mergeCell ref="B17:C17"/>
    <mergeCell ref="D17:K17"/>
    <mergeCell ref="B18:N18"/>
    <mergeCell ref="C93:K93"/>
    <mergeCell ref="B71:N71"/>
    <mergeCell ref="C92:K92"/>
    <mergeCell ref="B80:N80"/>
    <mergeCell ref="B85:C85"/>
    <mergeCell ref="D85:K85"/>
    <mergeCell ref="B89:N89"/>
    <mergeCell ref="B91:C91"/>
    <mergeCell ref="D91:K91"/>
    <mergeCell ref="B88:C88"/>
    <mergeCell ref="D88:K88"/>
    <mergeCell ref="B86:N86"/>
    <mergeCell ref="B73:N73"/>
    <mergeCell ref="B75:C75"/>
    <mergeCell ref="D75:K75"/>
    <mergeCell ref="B76:N76"/>
    <mergeCell ref="B79:C79"/>
    <mergeCell ref="D79:K79"/>
    <mergeCell ref="B69:C69"/>
    <mergeCell ref="D69:K69"/>
    <mergeCell ref="C70:K70"/>
    <mergeCell ref="B67:N67"/>
    <mergeCell ref="B54:N54"/>
    <mergeCell ref="B64:N64"/>
    <mergeCell ref="B66:C66"/>
    <mergeCell ref="D66:K66"/>
    <mergeCell ref="B56:N56"/>
    <mergeCell ref="B60:C60"/>
    <mergeCell ref="D60:K60"/>
    <mergeCell ref="B61:N61"/>
    <mergeCell ref="B63:C63"/>
    <mergeCell ref="D63:K63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7"/>
  <sheetViews>
    <sheetView zoomScale="115" zoomScaleNormal="115" workbookViewId="0">
      <selection activeCell="A35" sqref="A35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16" t="s">
        <v>307</v>
      </c>
      <c r="B1" s="216"/>
      <c r="C1" s="216"/>
      <c r="D1" s="216"/>
    </row>
    <row r="2" spans="1:4" ht="18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1" customHeight="1">
      <c r="A3" s="217" t="s">
        <v>29</v>
      </c>
      <c r="B3" s="218"/>
      <c r="C3" s="218"/>
      <c r="D3" s="219"/>
    </row>
    <row r="4" spans="1:4" ht="14.1" customHeight="1">
      <c r="A4" s="46" t="s">
        <v>197</v>
      </c>
      <c r="B4" s="59" t="s">
        <v>198</v>
      </c>
      <c r="C4" s="121">
        <v>0.26</v>
      </c>
      <c r="D4" s="121">
        <v>0.26</v>
      </c>
    </row>
    <row r="5" spans="1:4" ht="14.1" customHeight="1">
      <c r="A5" s="46" t="s">
        <v>147</v>
      </c>
      <c r="B5" s="59" t="s">
        <v>148</v>
      </c>
      <c r="C5" s="81">
        <v>1.1000000000000001</v>
      </c>
      <c r="D5" s="81">
        <v>1.1000000000000001</v>
      </c>
    </row>
    <row r="6" spans="1:4" ht="14.1" customHeight="1">
      <c r="A6" s="46" t="s">
        <v>267</v>
      </c>
      <c r="B6" s="59" t="s">
        <v>268</v>
      </c>
      <c r="C6" s="63">
        <v>0.85</v>
      </c>
      <c r="D6" s="81">
        <v>0.85</v>
      </c>
    </row>
    <row r="7" spans="1:4" ht="14.1" customHeight="1">
      <c r="A7" s="46" t="s">
        <v>264</v>
      </c>
      <c r="B7" s="59" t="s">
        <v>176</v>
      </c>
      <c r="C7" s="81">
        <v>0.17</v>
      </c>
      <c r="D7" s="121">
        <v>0.17</v>
      </c>
    </row>
    <row r="8" spans="1:4" ht="14.1" customHeight="1">
      <c r="A8" s="46" t="s">
        <v>195</v>
      </c>
      <c r="B8" s="59" t="s">
        <v>196</v>
      </c>
      <c r="C8" s="47">
        <v>0.78</v>
      </c>
      <c r="D8" s="47">
        <v>0.78</v>
      </c>
    </row>
    <row r="9" spans="1:4" ht="14.1" customHeight="1">
      <c r="A9" s="46" t="s">
        <v>185</v>
      </c>
      <c r="B9" s="59" t="s">
        <v>186</v>
      </c>
      <c r="C9" s="47">
        <v>2.2000000000000002</v>
      </c>
      <c r="D9" s="47">
        <v>2.2000000000000002</v>
      </c>
    </row>
    <row r="10" spans="1:4" ht="14.1" customHeight="1">
      <c r="A10" s="213" t="s">
        <v>94</v>
      </c>
      <c r="B10" s="214" t="s">
        <v>94</v>
      </c>
      <c r="C10" s="214"/>
      <c r="D10" s="215"/>
    </row>
    <row r="11" spans="1:4" ht="14.1" customHeight="1">
      <c r="A11" s="46" t="s">
        <v>217</v>
      </c>
      <c r="B11" s="59" t="s">
        <v>218</v>
      </c>
      <c r="C11" s="121">
        <v>0.43</v>
      </c>
      <c r="D11" s="121">
        <v>0.43</v>
      </c>
    </row>
    <row r="12" spans="1:4" ht="14.1" customHeight="1">
      <c r="A12" s="213" t="s">
        <v>83</v>
      </c>
      <c r="B12" s="214"/>
      <c r="C12" s="214"/>
      <c r="D12" s="215"/>
    </row>
    <row r="13" spans="1:4" ht="14.1" customHeight="1">
      <c r="A13" s="46" t="s">
        <v>96</v>
      </c>
      <c r="B13" s="59" t="s">
        <v>95</v>
      </c>
      <c r="C13" s="86">
        <v>6.5</v>
      </c>
      <c r="D13" s="81">
        <v>6.5</v>
      </c>
    </row>
    <row r="14" spans="1:4" ht="14.1" customHeight="1">
      <c r="A14" s="213" t="s">
        <v>84</v>
      </c>
      <c r="B14" s="214"/>
      <c r="C14" s="214"/>
      <c r="D14" s="215"/>
    </row>
    <row r="15" spans="1:4" ht="14.1" customHeight="1">
      <c r="A15" s="46" t="s">
        <v>191</v>
      </c>
      <c r="B15" s="59" t="s">
        <v>192</v>
      </c>
      <c r="C15" s="121">
        <v>5.4</v>
      </c>
      <c r="D15" s="121">
        <v>5.4</v>
      </c>
    </row>
    <row r="16" spans="1:4" ht="14.1" customHeight="1">
      <c r="A16" s="46" t="s">
        <v>126</v>
      </c>
      <c r="B16" s="59" t="s">
        <v>127</v>
      </c>
      <c r="C16" s="121">
        <v>2.0499999999999998</v>
      </c>
      <c r="D16" s="121">
        <v>2.0499999999999998</v>
      </c>
    </row>
    <row r="17" spans="1:4" ht="14.1" customHeight="1">
      <c r="A17" s="46" t="s">
        <v>97</v>
      </c>
      <c r="B17" s="59" t="s">
        <v>98</v>
      </c>
      <c r="C17" s="121">
        <v>5.5</v>
      </c>
      <c r="D17" s="121">
        <v>5.5</v>
      </c>
    </row>
    <row r="18" spans="1:4" ht="14.1" customHeight="1">
      <c r="A18" s="217" t="s">
        <v>31</v>
      </c>
      <c r="B18" s="218" t="s">
        <v>31</v>
      </c>
      <c r="C18" s="218"/>
      <c r="D18" s="219"/>
    </row>
    <row r="19" spans="1:4" ht="14.1" customHeight="1">
      <c r="A19" s="46" t="s">
        <v>246</v>
      </c>
      <c r="B19" s="59" t="s">
        <v>247</v>
      </c>
      <c r="C19" s="121">
        <v>13.6</v>
      </c>
      <c r="D19" s="121">
        <v>13.6</v>
      </c>
    </row>
    <row r="20" spans="1:4" ht="14.1" customHeight="1">
      <c r="A20" s="46" t="s">
        <v>256</v>
      </c>
      <c r="B20" s="59" t="s">
        <v>257</v>
      </c>
      <c r="C20" s="121">
        <v>102</v>
      </c>
      <c r="D20" s="121">
        <v>102</v>
      </c>
    </row>
    <row r="21" spans="1:4" ht="14.1" customHeight="1">
      <c r="A21" s="217" t="s">
        <v>85</v>
      </c>
      <c r="B21" s="218"/>
      <c r="C21" s="218"/>
      <c r="D21" s="219"/>
    </row>
    <row r="22" spans="1:4" ht="14.1" customHeight="1">
      <c r="A22" s="46" t="s">
        <v>238</v>
      </c>
      <c r="B22" s="59" t="s">
        <v>239</v>
      </c>
      <c r="C22" s="63">
        <v>10</v>
      </c>
      <c r="D22" s="63">
        <v>10</v>
      </c>
    </row>
    <row r="23" spans="1:4" ht="14.1" customHeight="1">
      <c r="A23" s="46" t="s">
        <v>205</v>
      </c>
      <c r="B23" s="59" t="s">
        <v>206</v>
      </c>
      <c r="C23" s="63">
        <v>2.14</v>
      </c>
      <c r="D23" s="63">
        <v>2.14</v>
      </c>
    </row>
    <row r="24" spans="1:4" ht="14.1" customHeight="1">
      <c r="A24" s="46" t="s">
        <v>211</v>
      </c>
      <c r="B24" s="59" t="s">
        <v>212</v>
      </c>
      <c r="C24" s="121">
        <v>4.55</v>
      </c>
      <c r="D24" s="121">
        <v>4.55</v>
      </c>
    </row>
    <row r="25" spans="1:4" ht="14.1" customHeight="1">
      <c r="A25" s="46" t="s">
        <v>87</v>
      </c>
      <c r="B25" s="59" t="s">
        <v>43</v>
      </c>
      <c r="C25" s="63">
        <v>0.35</v>
      </c>
      <c r="D25" s="63">
        <v>0.36</v>
      </c>
    </row>
    <row r="26" spans="1:4" ht="18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4.1" customHeight="1">
      <c r="A27" s="213" t="s">
        <v>29</v>
      </c>
      <c r="B27" s="214"/>
      <c r="C27" s="214"/>
      <c r="D27" s="215"/>
    </row>
    <row r="28" spans="1:4" ht="14.1" customHeight="1">
      <c r="A28" s="46" t="s">
        <v>313</v>
      </c>
      <c r="B28" s="59" t="s">
        <v>314</v>
      </c>
      <c r="C28" s="86">
        <v>0.85</v>
      </c>
      <c r="D28" s="81">
        <v>0.85</v>
      </c>
    </row>
    <row r="29" spans="1:4" ht="14.1" customHeight="1">
      <c r="A29" s="46" t="s">
        <v>183</v>
      </c>
      <c r="B29" s="59" t="s">
        <v>184</v>
      </c>
      <c r="C29" s="86">
        <v>0.25</v>
      </c>
      <c r="D29" s="81">
        <v>0.25</v>
      </c>
    </row>
    <row r="30" spans="1:4" ht="14.1" customHeight="1">
      <c r="A30" s="46" t="s">
        <v>179</v>
      </c>
      <c r="B30" s="59" t="s">
        <v>178</v>
      </c>
      <c r="C30" s="121">
        <v>0.31</v>
      </c>
      <c r="D30" s="121">
        <v>0.31</v>
      </c>
    </row>
    <row r="31" spans="1:4" ht="14.1" customHeight="1">
      <c r="A31" s="46" t="s">
        <v>203</v>
      </c>
      <c r="B31" s="59" t="s">
        <v>204</v>
      </c>
      <c r="C31" s="81">
        <v>1</v>
      </c>
      <c r="D31" s="81">
        <v>1.01</v>
      </c>
    </row>
    <row r="32" spans="1:4" ht="14.1" customHeight="1">
      <c r="A32" s="46" t="s">
        <v>141</v>
      </c>
      <c r="B32" s="59" t="s">
        <v>140</v>
      </c>
      <c r="C32" s="86">
        <v>1</v>
      </c>
      <c r="D32" s="86">
        <v>1</v>
      </c>
    </row>
    <row r="33" spans="1:4" ht="14.1" customHeight="1">
      <c r="A33" s="46" t="s">
        <v>287</v>
      </c>
      <c r="B33" s="59" t="s">
        <v>288</v>
      </c>
      <c r="C33" s="86">
        <v>1</v>
      </c>
      <c r="D33" s="94">
        <v>1</v>
      </c>
    </row>
    <row r="34" spans="1:4" ht="14.1" customHeight="1">
      <c r="A34" s="46" t="s">
        <v>241</v>
      </c>
      <c r="B34" s="59" t="s">
        <v>240</v>
      </c>
      <c r="C34" s="121">
        <v>0.2</v>
      </c>
      <c r="D34" s="121">
        <v>0.2</v>
      </c>
    </row>
    <row r="35" spans="1:4" ht="14.1" customHeight="1">
      <c r="A35" s="46" t="s">
        <v>101</v>
      </c>
      <c r="B35" s="59" t="s">
        <v>102</v>
      </c>
      <c r="C35" s="86">
        <v>0.05</v>
      </c>
      <c r="D35" s="86">
        <v>0.05</v>
      </c>
    </row>
    <row r="36" spans="1:4" ht="14.1" customHeight="1">
      <c r="A36" s="89" t="s">
        <v>258</v>
      </c>
      <c r="B36" s="90" t="s">
        <v>259</v>
      </c>
      <c r="C36" s="86">
        <v>1</v>
      </c>
      <c r="D36" s="86">
        <v>1</v>
      </c>
    </row>
    <row r="37" spans="1:4" ht="14.1" customHeight="1">
      <c r="A37" s="46" t="s">
        <v>105</v>
      </c>
      <c r="B37" s="59" t="s">
        <v>106</v>
      </c>
      <c r="C37" s="86">
        <v>0.09</v>
      </c>
      <c r="D37" s="86">
        <v>0.09</v>
      </c>
    </row>
    <row r="38" spans="1:4" ht="14.1" customHeight="1">
      <c r="A38" s="46" t="s">
        <v>222</v>
      </c>
      <c r="B38" s="59" t="s">
        <v>223</v>
      </c>
      <c r="C38" s="86">
        <v>0.75</v>
      </c>
      <c r="D38" s="86">
        <v>0.75</v>
      </c>
    </row>
    <row r="39" spans="1:4" ht="14.1" customHeight="1">
      <c r="A39" s="46" t="s">
        <v>170</v>
      </c>
      <c r="B39" s="59" t="s">
        <v>171</v>
      </c>
      <c r="C39" s="86">
        <v>1</v>
      </c>
      <c r="D39" s="86">
        <v>1</v>
      </c>
    </row>
    <row r="40" spans="1:4" ht="14.1" customHeight="1">
      <c r="A40" s="46" t="s">
        <v>103</v>
      </c>
      <c r="B40" s="59" t="s">
        <v>104</v>
      </c>
      <c r="C40" s="86">
        <v>0.94</v>
      </c>
      <c r="D40" s="86">
        <v>0.94</v>
      </c>
    </row>
    <row r="41" spans="1:4" ht="14.1" customHeight="1">
      <c r="A41" s="87" t="s">
        <v>250</v>
      </c>
      <c r="B41" s="88" t="s">
        <v>251</v>
      </c>
      <c r="C41" s="86">
        <v>1</v>
      </c>
      <c r="D41" s="86">
        <v>1</v>
      </c>
    </row>
    <row r="42" spans="1:4" ht="14.1" customHeight="1">
      <c r="A42" s="213" t="s">
        <v>182</v>
      </c>
      <c r="B42" s="214"/>
      <c r="C42" s="214"/>
      <c r="D42" s="215"/>
    </row>
    <row r="43" spans="1:4" ht="14.1" customHeight="1">
      <c r="A43" s="46" t="s">
        <v>181</v>
      </c>
      <c r="B43" s="59" t="s">
        <v>180</v>
      </c>
      <c r="C43" s="81">
        <v>1.2</v>
      </c>
      <c r="D43" s="121">
        <v>1.2</v>
      </c>
    </row>
    <row r="44" spans="1:4" ht="14.1" customHeight="1">
      <c r="A44" s="213" t="s">
        <v>94</v>
      </c>
      <c r="B44" s="214" t="s">
        <v>94</v>
      </c>
      <c r="C44" s="214"/>
      <c r="D44" s="215"/>
    </row>
    <row r="45" spans="1:4" ht="14.1" customHeight="1">
      <c r="A45" s="46" t="s">
        <v>271</v>
      </c>
      <c r="B45" s="59" t="s">
        <v>272</v>
      </c>
      <c r="C45" s="121">
        <v>0.85</v>
      </c>
      <c r="D45" s="132">
        <v>0.85</v>
      </c>
    </row>
    <row r="46" spans="1:4" ht="14.1" customHeight="1">
      <c r="A46" s="213" t="s">
        <v>84</v>
      </c>
      <c r="B46" s="214"/>
      <c r="C46" s="214"/>
      <c r="D46" s="215"/>
    </row>
    <row r="47" spans="1:4" ht="14.1" customHeight="1">
      <c r="A47" s="46" t="s">
        <v>88</v>
      </c>
      <c r="B47" s="59" t="s">
        <v>37</v>
      </c>
      <c r="C47" s="86">
        <v>0.95</v>
      </c>
      <c r="D47" s="86">
        <v>0.95</v>
      </c>
    </row>
    <row r="48" spans="1:4" ht="14.1" customHeight="1">
      <c r="A48" s="76" t="s">
        <v>160</v>
      </c>
      <c r="B48" s="77" t="s">
        <v>161</v>
      </c>
      <c r="C48" s="86">
        <v>100</v>
      </c>
      <c r="D48" s="86">
        <v>100</v>
      </c>
    </row>
    <row r="49" spans="1:4" ht="14.1" customHeight="1">
      <c r="A49" s="213" t="s">
        <v>83</v>
      </c>
      <c r="B49" s="214"/>
      <c r="C49" s="214"/>
      <c r="D49" s="215"/>
    </row>
    <row r="50" spans="1:4" ht="14.1" customHeight="1">
      <c r="A50" s="46" t="s">
        <v>143</v>
      </c>
      <c r="B50" s="68" t="s">
        <v>144</v>
      </c>
      <c r="C50" s="63">
        <v>1</v>
      </c>
      <c r="D50" s="75">
        <v>1</v>
      </c>
    </row>
    <row r="51" spans="1:4" ht="14.1" customHeight="1">
      <c r="A51" s="217" t="s">
        <v>85</v>
      </c>
      <c r="B51" s="218"/>
      <c r="C51" s="218"/>
      <c r="D51" s="219"/>
    </row>
    <row r="52" spans="1:4" ht="14.1" customHeight="1">
      <c r="A52" s="46" t="s">
        <v>107</v>
      </c>
      <c r="B52" s="68" t="s">
        <v>108</v>
      </c>
      <c r="C52" s="63" t="s">
        <v>109</v>
      </c>
      <c r="D52" s="63" t="s">
        <v>109</v>
      </c>
    </row>
    <row r="53" spans="1:4" ht="14.1" customHeight="1">
      <c r="A53" s="217" t="s">
        <v>31</v>
      </c>
      <c r="B53" s="218" t="s">
        <v>31</v>
      </c>
      <c r="C53" s="218"/>
      <c r="D53" s="219"/>
    </row>
    <row r="54" spans="1:4" ht="14.1" customHeight="1">
      <c r="A54" s="46" t="s">
        <v>149</v>
      </c>
      <c r="B54" s="59" t="s">
        <v>150</v>
      </c>
      <c r="C54" s="86">
        <v>29.31</v>
      </c>
      <c r="D54" s="81">
        <v>29.31</v>
      </c>
    </row>
    <row r="55" spans="1:4" ht="18" customHeight="1">
      <c r="A55" s="74" t="s">
        <v>41</v>
      </c>
      <c r="B55" s="74" t="s">
        <v>20</v>
      </c>
      <c r="C55" s="74" t="s">
        <v>93</v>
      </c>
      <c r="D55" s="74" t="s">
        <v>19</v>
      </c>
    </row>
    <row r="56" spans="1:4" ht="12" customHeight="1">
      <c r="A56" s="213" t="s">
        <v>84</v>
      </c>
      <c r="B56" s="214"/>
      <c r="C56" s="214"/>
      <c r="D56" s="215"/>
    </row>
    <row r="57" spans="1:4">
      <c r="A57" s="101" t="s">
        <v>172</v>
      </c>
      <c r="B57" s="102" t="s">
        <v>173</v>
      </c>
      <c r="C57" s="95">
        <v>1.5</v>
      </c>
      <c r="D57" s="94">
        <v>1.5</v>
      </c>
    </row>
  </sheetData>
  <mergeCells count="15">
    <mergeCell ref="A56:D56"/>
    <mergeCell ref="A1:D1"/>
    <mergeCell ref="A3:D3"/>
    <mergeCell ref="A21:D21"/>
    <mergeCell ref="A27:D27"/>
    <mergeCell ref="A18:D18"/>
    <mergeCell ref="A51:D51"/>
    <mergeCell ref="A46:D46"/>
    <mergeCell ref="A49:D49"/>
    <mergeCell ref="A14:D14"/>
    <mergeCell ref="A12:D12"/>
    <mergeCell ref="A42:D42"/>
    <mergeCell ref="A44:D44"/>
    <mergeCell ref="A10:D10"/>
    <mergeCell ref="A53:D5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22"/>
  <sheetViews>
    <sheetView workbookViewId="0">
      <selection activeCell="D14" sqref="D14:F15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>
      <c r="B1" s="220" t="s">
        <v>0</v>
      </c>
      <c r="C1" s="220"/>
      <c r="D1" s="220"/>
      <c r="E1" s="220"/>
      <c r="F1" s="134"/>
      <c r="H1" s="135"/>
      <c r="I1" s="135"/>
    </row>
    <row r="2" spans="1:9" ht="18">
      <c r="B2" s="220" t="s">
        <v>316</v>
      </c>
      <c r="C2" s="220"/>
      <c r="D2" s="220"/>
      <c r="E2" s="220"/>
      <c r="F2" s="220"/>
      <c r="H2" s="135"/>
      <c r="I2" s="135"/>
    </row>
    <row r="3" spans="1:9" ht="18">
      <c r="B3" s="133" t="s">
        <v>317</v>
      </c>
      <c r="C3" s="136"/>
      <c r="D3" s="137"/>
      <c r="E3" s="134"/>
      <c r="F3" s="134"/>
      <c r="H3" s="135"/>
      <c r="I3" s="135"/>
    </row>
    <row r="4" spans="1:9" ht="18">
      <c r="B4" s="133"/>
      <c r="C4" s="136"/>
      <c r="D4" s="137"/>
      <c r="E4" s="134"/>
      <c r="F4" s="134"/>
      <c r="H4" s="135"/>
      <c r="I4" s="135"/>
    </row>
    <row r="5" spans="1:9" ht="18">
      <c r="B5" s="133"/>
      <c r="C5" s="136"/>
      <c r="D5" s="137"/>
      <c r="E5" s="134"/>
      <c r="F5" s="134"/>
      <c r="H5" s="135"/>
      <c r="I5" s="135"/>
    </row>
    <row r="6" spans="1:9">
      <c r="A6" s="127"/>
      <c r="B6" s="127"/>
      <c r="D6" s="138"/>
      <c r="E6" s="139"/>
      <c r="F6" s="139"/>
    </row>
    <row r="7" spans="1:9" ht="18.75">
      <c r="A7" s="127"/>
      <c r="B7" s="140" t="s">
        <v>318</v>
      </c>
      <c r="C7" s="141"/>
      <c r="D7" s="142"/>
      <c r="E7" s="143"/>
      <c r="F7" s="144"/>
    </row>
    <row r="8" spans="1:9" ht="31.5">
      <c r="A8" s="127"/>
      <c r="B8" s="145" t="s">
        <v>41</v>
      </c>
      <c r="C8" s="146" t="s">
        <v>20</v>
      </c>
      <c r="D8" s="147" t="s">
        <v>319</v>
      </c>
      <c r="E8" s="148" t="s">
        <v>320</v>
      </c>
      <c r="F8" s="148" t="s">
        <v>321</v>
      </c>
    </row>
    <row r="9" spans="1:9">
      <c r="A9" s="127"/>
      <c r="B9" s="221" t="s">
        <v>29</v>
      </c>
      <c r="C9" s="222"/>
      <c r="D9" s="222"/>
      <c r="E9" s="222"/>
      <c r="F9" s="223"/>
    </row>
    <row r="10" spans="1:9" ht="17.100000000000001" customHeight="1">
      <c r="A10" s="149"/>
      <c r="B10" s="150" t="s">
        <v>322</v>
      </c>
      <c r="C10" s="150" t="s">
        <v>242</v>
      </c>
      <c r="D10" s="151">
        <v>126</v>
      </c>
      <c r="E10" s="150">
        <v>42000000</v>
      </c>
      <c r="F10" s="150">
        <v>202040710.16999999</v>
      </c>
    </row>
    <row r="11" spans="1:9">
      <c r="A11" s="149"/>
      <c r="B11" s="152" t="s">
        <v>323</v>
      </c>
      <c r="C11" s="153"/>
      <c r="D11" s="151">
        <f>SUM(D10)</f>
        <v>126</v>
      </c>
      <c r="E11" s="150">
        <f>SUM(E10)</f>
        <v>42000000</v>
      </c>
      <c r="F11" s="150">
        <f>SUM(F10)</f>
        <v>202040710.16999999</v>
      </c>
    </row>
    <row r="12" spans="1:9">
      <c r="A12" s="149"/>
      <c r="B12" s="224" t="s">
        <v>30</v>
      </c>
      <c r="C12" s="225"/>
      <c r="D12" s="225"/>
      <c r="E12" s="225"/>
      <c r="F12" s="226"/>
    </row>
    <row r="13" spans="1:9">
      <c r="A13" s="149"/>
      <c r="B13" s="150" t="s">
        <v>324</v>
      </c>
      <c r="C13" s="150" t="s">
        <v>123</v>
      </c>
      <c r="D13" s="151">
        <v>19</v>
      </c>
      <c r="E13" s="150">
        <v>6215224</v>
      </c>
      <c r="F13" s="150">
        <v>93124055.519999996</v>
      </c>
    </row>
    <row r="14" spans="1:9">
      <c r="A14" s="149"/>
      <c r="B14" s="152" t="s">
        <v>325</v>
      </c>
      <c r="C14" s="153"/>
      <c r="D14" s="151">
        <f>SUM(D13)</f>
        <v>19</v>
      </c>
      <c r="E14" s="150">
        <f>SUM(E13)</f>
        <v>6215224</v>
      </c>
      <c r="F14" s="150">
        <f>SUM(F13)</f>
        <v>93124055.519999996</v>
      </c>
    </row>
    <row r="15" spans="1:9">
      <c r="A15" s="149"/>
      <c r="B15" s="227" t="s">
        <v>40</v>
      </c>
      <c r="C15" s="228"/>
      <c r="D15" s="151">
        <f>D11+D14</f>
        <v>145</v>
      </c>
      <c r="E15" s="150">
        <f>E11+E14</f>
        <v>48215224</v>
      </c>
      <c r="F15" s="150">
        <f>F11+F14</f>
        <v>295164765.69</v>
      </c>
    </row>
    <row r="16" spans="1:9">
      <c r="A16" s="149"/>
      <c r="B16" s="149"/>
      <c r="C16" s="149"/>
      <c r="D16" s="138"/>
      <c r="E16" s="139"/>
      <c r="F16" s="139"/>
    </row>
    <row r="17" spans="1:3">
      <c r="A17" s="154"/>
      <c r="B17" s="154"/>
      <c r="C17" s="149"/>
    </row>
    <row r="18" spans="1:3">
      <c r="A18" s="154"/>
      <c r="B18" s="154"/>
      <c r="C18" s="149"/>
    </row>
    <row r="19" spans="1:3">
      <c r="A19" s="154"/>
      <c r="B19" s="154"/>
      <c r="C19" s="149"/>
    </row>
    <row r="20" spans="1:3">
      <c r="A20" s="154"/>
      <c r="B20" s="154"/>
      <c r="C20" s="149"/>
    </row>
    <row r="21" spans="1:3">
      <c r="A21" s="154"/>
      <c r="B21" s="154"/>
      <c r="C21" s="149"/>
    </row>
    <row r="22" spans="1:3">
      <c r="A22" s="154"/>
      <c r="B22" s="154"/>
      <c r="C22" s="149"/>
    </row>
  </sheetData>
  <mergeCells count="5">
    <mergeCell ref="B1:E1"/>
    <mergeCell ref="B2:F2"/>
    <mergeCell ref="B9:F9"/>
    <mergeCell ref="B12:F12"/>
    <mergeCell ref="B15:C15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N13" sqref="N13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45" t="s">
        <v>0</v>
      </c>
      <c r="C1" s="246"/>
      <c r="D1" s="247"/>
      <c r="E1" s="6"/>
      <c r="F1" s="10"/>
      <c r="G1" s="10"/>
      <c r="H1" s="10"/>
      <c r="I1" s="10"/>
    </row>
    <row r="2" spans="1:9" ht="10.5" customHeight="1">
      <c r="B2" s="248"/>
      <c r="C2" s="249"/>
      <c r="D2" s="250"/>
      <c r="E2" s="6"/>
      <c r="F2" s="10"/>
      <c r="G2" s="10"/>
      <c r="H2" s="10"/>
      <c r="I2" s="10"/>
    </row>
    <row r="3" spans="1:9" ht="18" customHeight="1">
      <c r="B3" s="105" t="s">
        <v>305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63" t="s">
        <v>306</v>
      </c>
      <c r="C4" s="264"/>
      <c r="D4" s="264"/>
      <c r="E4" s="264"/>
      <c r="F4" s="264"/>
      <c r="G4" s="264"/>
      <c r="H4" s="264"/>
      <c r="I4" s="265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66" t="s">
        <v>29</v>
      </c>
      <c r="C6" s="267"/>
      <c r="D6" s="267"/>
      <c r="E6" s="267"/>
      <c r="F6" s="267"/>
      <c r="G6" s="267"/>
      <c r="H6" s="267"/>
      <c r="I6" s="268"/>
    </row>
    <row r="7" spans="1:9" ht="18" customHeight="1">
      <c r="A7" s="106"/>
      <c r="B7" s="111" t="s">
        <v>44</v>
      </c>
      <c r="C7" s="112" t="s">
        <v>284</v>
      </c>
      <c r="D7" s="113">
        <v>0.21</v>
      </c>
      <c r="E7" s="113">
        <v>0.21</v>
      </c>
      <c r="F7" s="113">
        <v>0.21</v>
      </c>
      <c r="G7" s="114">
        <v>14</v>
      </c>
      <c r="H7" s="114">
        <v>31113315</v>
      </c>
      <c r="I7" s="114">
        <v>6533796.1500000004</v>
      </c>
    </row>
    <row r="8" spans="1:9" ht="18" customHeight="1">
      <c r="A8" s="106"/>
      <c r="B8" s="115" t="s">
        <v>295</v>
      </c>
      <c r="C8" s="269"/>
      <c r="D8" s="243"/>
      <c r="E8" s="243"/>
      <c r="F8" s="242"/>
      <c r="G8" s="116">
        <f>SUM(G7:G7)</f>
        <v>14</v>
      </c>
      <c r="H8" s="116">
        <f>SUM(H7:H7)</f>
        <v>31113315</v>
      </c>
      <c r="I8" s="116">
        <f>SUM(I7:I7)</f>
        <v>6533796.1500000004</v>
      </c>
    </row>
    <row r="9" spans="1:9" ht="18" customHeight="1">
      <c r="A9" s="106"/>
      <c r="B9" s="266" t="s">
        <v>84</v>
      </c>
      <c r="C9" s="267"/>
      <c r="D9" s="267"/>
      <c r="E9" s="267"/>
      <c r="F9" s="267"/>
      <c r="G9" s="267"/>
      <c r="H9" s="267"/>
      <c r="I9" s="268"/>
    </row>
    <row r="10" spans="1:9" ht="18" customHeight="1">
      <c r="A10" s="106"/>
      <c r="B10" s="111" t="s">
        <v>297</v>
      </c>
      <c r="C10" s="112" t="s">
        <v>298</v>
      </c>
      <c r="D10" s="113">
        <v>2.34</v>
      </c>
      <c r="E10" s="113">
        <v>2.34</v>
      </c>
      <c r="F10" s="113">
        <v>2.34</v>
      </c>
      <c r="G10" s="114">
        <v>3</v>
      </c>
      <c r="H10" s="114">
        <v>11924</v>
      </c>
      <c r="I10" s="114">
        <v>27902.16</v>
      </c>
    </row>
    <row r="11" spans="1:9" ht="18" customHeight="1">
      <c r="A11" s="106"/>
      <c r="B11" s="115" t="s">
        <v>315</v>
      </c>
      <c r="C11" s="269"/>
      <c r="D11" s="243"/>
      <c r="E11" s="243"/>
      <c r="F11" s="242"/>
      <c r="G11" s="116">
        <f>G10</f>
        <v>3</v>
      </c>
      <c r="H11" s="116">
        <f t="shared" ref="H11:I11" si="0">H10</f>
        <v>11924</v>
      </c>
      <c r="I11" s="116">
        <f t="shared" si="0"/>
        <v>27902.16</v>
      </c>
    </row>
    <row r="12" spans="1:9" ht="18" customHeight="1">
      <c r="A12" s="106"/>
      <c r="B12" s="117" t="s">
        <v>296</v>
      </c>
      <c r="C12" s="270"/>
      <c r="D12" s="271"/>
      <c r="E12" s="271"/>
      <c r="F12" s="272"/>
      <c r="G12" s="118">
        <f>G8+G11</f>
        <v>17</v>
      </c>
      <c r="H12" s="118">
        <f t="shared" ref="H12:I12" si="1">H8+H11</f>
        <v>31125239</v>
      </c>
      <c r="I12" s="118">
        <f t="shared" si="1"/>
        <v>6561698.3100000005</v>
      </c>
    </row>
    <row r="13" spans="1:9" ht="18" customHeight="1">
      <c r="B13" s="260" t="s">
        <v>131</v>
      </c>
      <c r="C13" s="261"/>
      <c r="D13" s="261"/>
      <c r="E13" s="261"/>
      <c r="F13" s="261"/>
      <c r="G13" s="261"/>
      <c r="H13" s="261"/>
      <c r="I13" s="261"/>
    </row>
    <row r="14" spans="1:9" ht="18" customHeight="1">
      <c r="B14" s="251" t="s">
        <v>15</v>
      </c>
      <c r="C14" s="252"/>
      <c r="D14" s="253"/>
      <c r="E14" s="251" t="s">
        <v>20</v>
      </c>
      <c r="F14" s="253"/>
      <c r="G14" s="262" t="s">
        <v>45</v>
      </c>
      <c r="H14" s="252"/>
      <c r="I14" s="253"/>
    </row>
    <row r="15" spans="1:9" ht="12.95" customHeight="1">
      <c r="B15" s="258" t="s">
        <v>29</v>
      </c>
      <c r="C15" s="211"/>
      <c r="D15" s="211"/>
      <c r="E15" s="211"/>
      <c r="F15" s="211"/>
      <c r="G15" s="211"/>
      <c r="H15" s="211"/>
      <c r="I15" s="259"/>
    </row>
    <row r="16" spans="1:9" ht="12.95" customHeight="1">
      <c r="B16" s="276" t="s">
        <v>293</v>
      </c>
      <c r="C16" s="239"/>
      <c r="D16" s="240"/>
      <c r="E16" s="269" t="s">
        <v>294</v>
      </c>
      <c r="F16" s="242"/>
      <c r="G16" s="269" t="s">
        <v>72</v>
      </c>
      <c r="H16" s="243"/>
      <c r="I16" s="242"/>
    </row>
    <row r="17" spans="2:9" ht="12.95" customHeight="1">
      <c r="B17" s="254" t="s">
        <v>221</v>
      </c>
      <c r="C17" s="239"/>
      <c r="D17" s="255"/>
      <c r="E17" s="256" t="s">
        <v>220</v>
      </c>
      <c r="F17" s="257"/>
      <c r="G17" s="256">
        <v>3</v>
      </c>
      <c r="H17" s="243"/>
      <c r="I17" s="257"/>
    </row>
    <row r="18" spans="2:9" ht="12.95" customHeight="1">
      <c r="B18" s="273" t="s">
        <v>73</v>
      </c>
      <c r="C18" s="274"/>
      <c r="D18" s="274"/>
      <c r="E18" s="274"/>
      <c r="F18" s="274"/>
      <c r="G18" s="274"/>
      <c r="H18" s="274"/>
      <c r="I18" s="275"/>
    </row>
    <row r="19" spans="2:9" ht="12.95" customHeight="1">
      <c r="B19" s="277" t="s">
        <v>116</v>
      </c>
      <c r="C19" s="239"/>
      <c r="D19" s="278"/>
      <c r="E19" s="279" t="s">
        <v>117</v>
      </c>
      <c r="F19" s="280"/>
      <c r="G19" s="279">
        <v>10</v>
      </c>
      <c r="H19" s="243"/>
      <c r="I19" s="280"/>
    </row>
    <row r="20" spans="2:9" ht="12.95" customHeight="1">
      <c r="B20" s="277" t="s">
        <v>113</v>
      </c>
      <c r="C20" s="239"/>
      <c r="D20" s="278"/>
      <c r="E20" s="279" t="s">
        <v>112</v>
      </c>
      <c r="F20" s="280"/>
      <c r="G20" s="279">
        <v>1</v>
      </c>
      <c r="H20" s="243"/>
      <c r="I20" s="280"/>
    </row>
    <row r="21" spans="2:9" ht="12.95" customHeight="1">
      <c r="B21" s="229" t="s">
        <v>118</v>
      </c>
      <c r="C21" s="230" t="s">
        <v>119</v>
      </c>
      <c r="D21" s="231"/>
      <c r="E21" s="232" t="s">
        <v>119</v>
      </c>
      <c r="F21" s="233"/>
      <c r="G21" s="232">
        <v>9.5</v>
      </c>
      <c r="H21" s="234"/>
      <c r="I21" s="233"/>
    </row>
    <row r="22" spans="2:9" ht="12.95" customHeight="1">
      <c r="B22" s="229" t="s">
        <v>124</v>
      </c>
      <c r="C22" s="230"/>
      <c r="D22" s="231"/>
      <c r="E22" s="232" t="s">
        <v>125</v>
      </c>
      <c r="F22" s="233"/>
      <c r="G22" s="232">
        <v>1</v>
      </c>
      <c r="H22" s="234"/>
      <c r="I22" s="233"/>
    </row>
    <row r="23" spans="2:9" ht="12.95" customHeight="1">
      <c r="B23" s="229" t="s">
        <v>145</v>
      </c>
      <c r="C23" s="230"/>
      <c r="D23" s="231"/>
      <c r="E23" s="232" t="s">
        <v>146</v>
      </c>
      <c r="F23" s="233"/>
      <c r="G23" s="232" t="s">
        <v>72</v>
      </c>
      <c r="H23" s="234"/>
      <c r="I23" s="233"/>
    </row>
    <row r="24" spans="2:9" ht="12.95" customHeight="1">
      <c r="B24" s="235" t="s">
        <v>94</v>
      </c>
      <c r="C24" s="236"/>
      <c r="D24" s="236"/>
      <c r="E24" s="236"/>
      <c r="F24" s="236"/>
      <c r="G24" s="236"/>
      <c r="H24" s="236"/>
      <c r="I24" s="237"/>
    </row>
    <row r="25" spans="2:9" ht="12.95" customHeight="1">
      <c r="B25" s="238" t="s">
        <v>291</v>
      </c>
      <c r="C25" s="239"/>
      <c r="D25" s="240"/>
      <c r="E25" s="241" t="s">
        <v>292</v>
      </c>
      <c r="F25" s="242"/>
      <c r="G25" s="241" t="s">
        <v>72</v>
      </c>
      <c r="H25" s="243"/>
      <c r="I25" s="242"/>
    </row>
    <row r="26" spans="2:9" ht="12.95" customHeight="1">
      <c r="B26" s="238" t="s">
        <v>245</v>
      </c>
      <c r="C26" s="239"/>
      <c r="D26" s="240"/>
      <c r="E26" s="241" t="s">
        <v>244</v>
      </c>
      <c r="F26" s="242"/>
      <c r="G26" s="241">
        <v>0.5</v>
      </c>
      <c r="H26" s="243"/>
      <c r="I26" s="242"/>
    </row>
    <row r="27" spans="2:9" ht="12.95" customHeight="1">
      <c r="B27" s="238" t="s">
        <v>262</v>
      </c>
      <c r="C27" s="239"/>
      <c r="D27" s="240"/>
      <c r="E27" s="241" t="s">
        <v>263</v>
      </c>
      <c r="F27" s="242"/>
      <c r="G27" s="241">
        <v>1</v>
      </c>
      <c r="H27" s="243"/>
      <c r="I27" s="242"/>
    </row>
    <row r="28" spans="2:9" ht="12.95" customHeight="1">
      <c r="B28" s="229" t="s">
        <v>252</v>
      </c>
      <c r="C28" s="230"/>
      <c r="D28" s="231"/>
      <c r="E28" s="244" t="s">
        <v>253</v>
      </c>
      <c r="F28" s="244"/>
      <c r="G28" s="232" t="s">
        <v>72</v>
      </c>
      <c r="H28" s="234"/>
      <c r="I28" s="233"/>
    </row>
    <row r="29" spans="2:9" ht="12.95" customHeight="1">
      <c r="B29" s="229" t="s">
        <v>121</v>
      </c>
      <c r="C29" s="230"/>
      <c r="D29" s="231"/>
      <c r="E29" s="232" t="s">
        <v>120</v>
      </c>
      <c r="F29" s="233"/>
      <c r="G29" s="232" t="s">
        <v>72</v>
      </c>
      <c r="H29" s="234"/>
      <c r="I29" s="233"/>
    </row>
    <row r="30" spans="2:9" ht="25.5" customHeight="1"/>
    <row r="31" spans="2:9" ht="22.5"/>
  </sheetData>
  <mergeCells count="50">
    <mergeCell ref="E21:F21"/>
    <mergeCell ref="G21:I21"/>
    <mergeCell ref="B22:D22"/>
    <mergeCell ref="B21:D21"/>
    <mergeCell ref="G23:I23"/>
    <mergeCell ref="B23:D23"/>
    <mergeCell ref="E23:F23"/>
    <mergeCell ref="E22:F22"/>
    <mergeCell ref="G22:I22"/>
    <mergeCell ref="B18:I18"/>
    <mergeCell ref="B16:D16"/>
    <mergeCell ref="E16:F16"/>
    <mergeCell ref="G16:I16"/>
    <mergeCell ref="B20:D20"/>
    <mergeCell ref="E20:F20"/>
    <mergeCell ref="G20:I20"/>
    <mergeCell ref="B19:D19"/>
    <mergeCell ref="E19:F19"/>
    <mergeCell ref="G19:I19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  <mergeCell ref="C12:F12"/>
    <mergeCell ref="B9:I9"/>
    <mergeCell ref="C11:F11"/>
    <mergeCell ref="B29:D29"/>
    <mergeCell ref="E29:F29"/>
    <mergeCell ref="G29:I29"/>
    <mergeCell ref="B24:I24"/>
    <mergeCell ref="B26:D26"/>
    <mergeCell ref="E26:F26"/>
    <mergeCell ref="G26:I26"/>
    <mergeCell ref="G28:I28"/>
    <mergeCell ref="B28:D28"/>
    <mergeCell ref="E28:F28"/>
    <mergeCell ref="B25:D25"/>
    <mergeCell ref="E25:F25"/>
    <mergeCell ref="G25:I25"/>
    <mergeCell ref="E27:F27"/>
    <mergeCell ref="G27:I27"/>
    <mergeCell ref="B27:D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1" t="s">
        <v>0</v>
      </c>
      <c r="C1" s="281"/>
      <c r="D1" s="5"/>
      <c r="E1" s="5"/>
      <c r="F1" s="5"/>
    </row>
    <row r="2" spans="1:6" ht="27.95" customHeight="1">
      <c r="A2" s="4"/>
      <c r="B2" s="282" t="s">
        <v>305</v>
      </c>
      <c r="C2" s="282"/>
      <c r="D2" s="282"/>
      <c r="E2" s="282"/>
      <c r="F2" s="282"/>
    </row>
    <row r="3" spans="1:6" ht="42.75" customHeight="1">
      <c r="B3" s="263" t="s">
        <v>46</v>
      </c>
      <c r="C3" s="264"/>
      <c r="D3" s="264"/>
      <c r="E3" s="264"/>
      <c r="F3" s="264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3" t="s">
        <v>77</v>
      </c>
      <c r="C12" s="124" t="s">
        <v>56</v>
      </c>
      <c r="D12" s="125" t="s">
        <v>132</v>
      </c>
      <c r="E12" s="114">
        <v>503793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134</v>
      </c>
      <c r="E15" s="14">
        <v>978181.82</v>
      </c>
      <c r="F15" s="16" t="s">
        <v>54</v>
      </c>
    </row>
    <row r="16" spans="1:6" ht="20.100000000000001" customHeight="1">
      <c r="B16" s="11" t="s">
        <v>151</v>
      </c>
      <c r="C16" s="17" t="s">
        <v>51</v>
      </c>
      <c r="D16" s="15" t="s">
        <v>153</v>
      </c>
      <c r="E16" s="14" t="s">
        <v>54</v>
      </c>
      <c r="F16" s="16" t="s">
        <v>54</v>
      </c>
    </row>
    <row r="17" spans="2:6" ht="20.100000000000001" customHeight="1">
      <c r="B17" s="11" t="s">
        <v>152</v>
      </c>
      <c r="C17" s="17" t="s">
        <v>56</v>
      </c>
      <c r="D17" s="15" t="s">
        <v>154</v>
      </c>
      <c r="E17" s="14" t="s">
        <v>54</v>
      </c>
      <c r="F17" s="16" t="s">
        <v>54</v>
      </c>
    </row>
    <row r="18" spans="2:6" ht="20.100000000000001" customHeight="1">
      <c r="B18" s="11" t="s">
        <v>151</v>
      </c>
      <c r="C18" s="17" t="s">
        <v>56</v>
      </c>
      <c r="D18" s="15" t="s">
        <v>155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2026-04-06T10:58:24Z</cp:lastPrinted>
  <dcterms:created xsi:type="dcterms:W3CDTF">2024-09-12T06:50:39Z</dcterms:created>
  <dcterms:modified xsi:type="dcterms:W3CDTF">2026-04-06T11:20:08Z</dcterms:modified>
</cp:coreProperties>
</file>